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workbookProtection workbookPassword="DDAD" lockStructure="1"/>
  <bookViews>
    <workbookView xWindow="120" yWindow="165" windowWidth="15270" windowHeight="6435"/>
  </bookViews>
  <sheets>
    <sheet name="Instructions" sheetId="4" r:id="rId1"/>
    <sheet name="Blank_copy-Tree" sheetId="6" r:id="rId2"/>
  </sheets>
  <calcPr calcId="145621"/>
</workbook>
</file>

<file path=xl/calcChain.xml><?xml version="1.0" encoding="utf-8"?>
<calcChain xmlns="http://schemas.openxmlformats.org/spreadsheetml/2006/main">
  <c r="G322" i="6" l="1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T308" i="6"/>
  <c r="O308" i="6"/>
  <c r="Q308" i="6" s="1"/>
  <c r="W308" i="6" s="1"/>
  <c r="N308" i="6"/>
  <c r="P308" i="6" s="1"/>
  <c r="V308" i="6" s="1"/>
  <c r="G308" i="6"/>
  <c r="T307" i="6"/>
  <c r="O307" i="6"/>
  <c r="Q307" i="6" s="1"/>
  <c r="N307" i="6"/>
  <c r="P307" i="6" s="1"/>
  <c r="V307" i="6" s="1"/>
  <c r="G307" i="6"/>
  <c r="T306" i="6"/>
  <c r="O306" i="6"/>
  <c r="Q306" i="6" s="1"/>
  <c r="W306" i="6" s="1"/>
  <c r="N306" i="6"/>
  <c r="P306" i="6" s="1"/>
  <c r="V306" i="6" s="1"/>
  <c r="G306" i="6"/>
  <c r="T305" i="6"/>
  <c r="O305" i="6"/>
  <c r="Q305" i="6" s="1"/>
  <c r="W305" i="6" s="1"/>
  <c r="N305" i="6"/>
  <c r="P305" i="6" s="1"/>
  <c r="V305" i="6" s="1"/>
  <c r="G305" i="6"/>
  <c r="T304" i="6"/>
  <c r="O304" i="6"/>
  <c r="Q304" i="6" s="1"/>
  <c r="W304" i="6" s="1"/>
  <c r="N304" i="6"/>
  <c r="P304" i="6" s="1"/>
  <c r="G304" i="6"/>
  <c r="G303" i="6"/>
  <c r="C299" i="6"/>
  <c r="C300" i="6" s="1"/>
  <c r="I283" i="6"/>
  <c r="I282" i="6"/>
  <c r="I281" i="6"/>
  <c r="I280" i="6"/>
  <c r="C280" i="6"/>
  <c r="C281" i="6" s="1"/>
  <c r="I279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T260" i="6"/>
  <c r="O260" i="6"/>
  <c r="Q260" i="6" s="1"/>
  <c r="W260" i="6" s="1"/>
  <c r="N260" i="6"/>
  <c r="P260" i="6" s="1"/>
  <c r="V260" i="6" s="1"/>
  <c r="X260" i="6" s="1"/>
  <c r="G260" i="6"/>
  <c r="T259" i="6"/>
  <c r="O259" i="6"/>
  <c r="Q259" i="6" s="1"/>
  <c r="W259" i="6" s="1"/>
  <c r="N259" i="6"/>
  <c r="P259" i="6" s="1"/>
  <c r="V259" i="6" s="1"/>
  <c r="X259" i="6" s="1"/>
  <c r="G259" i="6"/>
  <c r="T258" i="6"/>
  <c r="Q258" i="6"/>
  <c r="W258" i="6" s="1"/>
  <c r="O258" i="6"/>
  <c r="N258" i="6"/>
  <c r="P258" i="6" s="1"/>
  <c r="V258" i="6" s="1"/>
  <c r="G258" i="6"/>
  <c r="T257" i="6"/>
  <c r="O257" i="6"/>
  <c r="Q257" i="6" s="1"/>
  <c r="N257" i="6"/>
  <c r="P257" i="6" s="1"/>
  <c r="V257" i="6" s="1"/>
  <c r="G257" i="6"/>
  <c r="T256" i="6"/>
  <c r="O256" i="6"/>
  <c r="Q256" i="6" s="1"/>
  <c r="W256" i="6" s="1"/>
  <c r="N256" i="6"/>
  <c r="P256" i="6" s="1"/>
  <c r="V256" i="6" s="1"/>
  <c r="X256" i="6" s="1"/>
  <c r="G256" i="6"/>
  <c r="G255" i="6"/>
  <c r="I195" i="6"/>
  <c r="I194" i="6"/>
  <c r="I193" i="6"/>
  <c r="C193" i="6"/>
  <c r="C194" i="6" s="1"/>
  <c r="I192" i="6"/>
  <c r="I191" i="6"/>
  <c r="I138" i="6"/>
  <c r="I137" i="6"/>
  <c r="I136" i="6"/>
  <c r="I135" i="6"/>
  <c r="I134" i="6"/>
  <c r="C133" i="6"/>
  <c r="C21" i="6" s="1"/>
  <c r="C132" i="6"/>
  <c r="I116" i="6"/>
  <c r="I115" i="6"/>
  <c r="C114" i="6"/>
  <c r="C20" i="6" s="1"/>
  <c r="C113" i="6"/>
  <c r="P101" i="6"/>
  <c r="K101" i="6"/>
  <c r="M101" i="6" s="1"/>
  <c r="J101" i="6"/>
  <c r="L101" i="6" s="1"/>
  <c r="R101" i="6" s="1"/>
  <c r="C94" i="6"/>
  <c r="C93" i="6"/>
  <c r="I78" i="6"/>
  <c r="C78" i="6"/>
  <c r="C75" i="6" s="1"/>
  <c r="C19" i="6" s="1"/>
  <c r="I77" i="6"/>
  <c r="I76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C46" i="6"/>
  <c r="P42" i="6"/>
  <c r="O42" i="6"/>
  <c r="S42" i="6" s="1"/>
  <c r="M42" i="6"/>
  <c r="L42" i="6"/>
  <c r="N42" i="6" s="1"/>
  <c r="R42" i="6" s="1"/>
  <c r="P41" i="6"/>
  <c r="O41" i="6"/>
  <c r="S41" i="6" s="1"/>
  <c r="M41" i="6"/>
  <c r="L41" i="6"/>
  <c r="N41" i="6" s="1"/>
  <c r="R41" i="6" s="1"/>
  <c r="P40" i="6"/>
  <c r="O40" i="6"/>
  <c r="S40" i="6" s="1"/>
  <c r="M40" i="6"/>
  <c r="L40" i="6"/>
  <c r="N40" i="6" s="1"/>
  <c r="R40" i="6" s="1"/>
  <c r="G34" i="6"/>
  <c r="G33" i="6"/>
  <c r="C16" i="6"/>
  <c r="C29" i="6" l="1"/>
  <c r="C45" i="6"/>
  <c r="S101" i="6"/>
  <c r="C251" i="6"/>
  <c r="C252" i="6" s="1"/>
  <c r="C190" i="6" s="1"/>
  <c r="C22" i="6" s="1"/>
  <c r="W257" i="6"/>
  <c r="V304" i="6"/>
  <c r="X304" i="6" s="1"/>
  <c r="X308" i="6"/>
  <c r="C277" i="6"/>
  <c r="C23" i="6" s="1"/>
  <c r="W307" i="6"/>
  <c r="X307" i="6" s="1"/>
  <c r="X305" i="6"/>
  <c r="C48" i="6"/>
  <c r="C18" i="6" s="1"/>
  <c r="C17" i="6" s="1"/>
  <c r="T40" i="6"/>
  <c r="C47" i="6" s="1"/>
  <c r="T41" i="6"/>
  <c r="T42" i="6"/>
  <c r="T101" i="6"/>
  <c r="X257" i="6"/>
  <c r="X258" i="6"/>
  <c r="X306" i="6"/>
</calcChain>
</file>

<file path=xl/comments1.xml><?xml version="1.0" encoding="utf-8"?>
<comments xmlns="http://schemas.openxmlformats.org/spreadsheetml/2006/main">
  <authors>
    <author>nharris</author>
    <author>KGoslee</author>
  </authors>
  <commentList>
    <comment ref="B46" authorId="0">
      <text>
        <r>
          <rPr>
            <b/>
            <sz val="8"/>
            <color indexed="81"/>
            <rFont val="Tahoma"/>
            <family val="2"/>
          </rPr>
          <t>nharris:</t>
        </r>
        <r>
          <rPr>
            <sz val="8"/>
            <color indexed="81"/>
            <rFont val="Tahoma"/>
            <family val="2"/>
          </rPr>
          <t xml:space="preserve">
this check calculates bole volume based only on the top and bottom diameters and total length of log. The volume based on piecewise measurements should be similar to this value.</t>
        </r>
      </text>
    </comment>
    <comment ref="R100" authorId="1">
      <text>
        <r>
          <rPr>
            <b/>
            <sz val="8"/>
            <color indexed="81"/>
            <rFont val="Tahoma"/>
            <charset val="1"/>
          </rPr>
          <t>KGoslee:</t>
        </r>
        <r>
          <rPr>
            <sz val="8"/>
            <color indexed="81"/>
            <rFont val="Tahoma"/>
            <charset val="1"/>
          </rPr>
          <t xml:space="preserve">
Volume divided by 4, as the sample that was dried was one-quarter of the full disc</t>
        </r>
      </text>
    </comment>
    <comment ref="G133" authorId="1">
      <text>
        <r>
          <rPr>
            <b/>
            <sz val="8"/>
            <color indexed="81"/>
            <rFont val="Tahoma"/>
            <charset val="1"/>
          </rPr>
          <t>KGoslee:</t>
        </r>
        <r>
          <rPr>
            <sz val="8"/>
            <color indexed="81"/>
            <rFont val="Tahoma"/>
            <charset val="1"/>
          </rPr>
          <t xml:space="preserve">
Should bag weight be subtracted?</t>
        </r>
      </text>
    </comment>
  </commentList>
</comments>
</file>

<file path=xl/sharedStrings.xml><?xml version="1.0" encoding="utf-8"?>
<sst xmlns="http://schemas.openxmlformats.org/spreadsheetml/2006/main" count="408" uniqueCount="142">
  <si>
    <t>Instructions:</t>
  </si>
  <si>
    <t>Use this Excel file to enter data collected from destructive harvesting measurements.</t>
  </si>
  <si>
    <t xml:space="preserve">Create a copy of the worksheet 'Tree' for each tree sampled: Right click on name of worksheet below. Select "Move or copy", Click "create copy". </t>
  </si>
  <si>
    <t>Destructive Harvest Tree Sampling</t>
  </si>
  <si>
    <t>Location:</t>
  </si>
  <si>
    <t>Team Leader:</t>
  </si>
  <si>
    <t>Time End:</t>
  </si>
  <si>
    <t>Stratum:</t>
  </si>
  <si>
    <t>Photo ID:</t>
  </si>
  <si>
    <t>Species:</t>
  </si>
  <si>
    <t>DBH:</t>
  </si>
  <si>
    <t>Plot ID:</t>
  </si>
  <si>
    <t xml:space="preserve">Date: </t>
  </si>
  <si>
    <t>Time Start:</t>
  </si>
  <si>
    <t>Data recorded by:</t>
  </si>
  <si>
    <t>Measurements before tree cut</t>
  </si>
  <si>
    <t>cm</t>
  </si>
  <si>
    <t>Tree Height:</t>
  </si>
  <si>
    <t>Clinometer angle</t>
  </si>
  <si>
    <t>+</t>
  </si>
  <si>
    <t>-</t>
  </si>
  <si>
    <t>m</t>
  </si>
  <si>
    <t xml:space="preserve">Height Measurement # </t>
  </si>
  <si>
    <t>Measurements after tree cut:</t>
  </si>
  <si>
    <t>kg</t>
  </si>
  <si>
    <t>Final Biomass:</t>
  </si>
  <si>
    <t>Bole:</t>
  </si>
  <si>
    <t>Total tree biomass:</t>
  </si>
  <si>
    <t>Stump:</t>
  </si>
  <si>
    <t>Buttress:</t>
  </si>
  <si>
    <t>Leaves/Branches &lt;10 cm:</t>
  </si>
  <si>
    <t>Branches 10-20 cm:</t>
  </si>
  <si>
    <t>Branches &gt;20 cm:</t>
  </si>
  <si>
    <t>Bole</t>
  </si>
  <si>
    <t>Diameter at top of bole:</t>
  </si>
  <si>
    <t>Diameter at bottom of bole:</t>
  </si>
  <si>
    <t>DBH of bole:</t>
  </si>
  <si>
    <t>Length of bole:</t>
  </si>
  <si>
    <t>Length of tree:</t>
  </si>
  <si>
    <t>Section #</t>
  </si>
  <si>
    <t>Lower Diameter (cm)</t>
  </si>
  <si>
    <t>Distance from Eye to Tree (m)</t>
  </si>
  <si>
    <t>Section Length (cm)</t>
  </si>
  <si>
    <t>Upper diameter (cm)</t>
  </si>
  <si>
    <t>Total dry weight:</t>
  </si>
  <si>
    <t>Bole total dry weight:</t>
  </si>
  <si>
    <t>Total bole volume:</t>
  </si>
  <si>
    <t>m3</t>
  </si>
  <si>
    <t>Bole density:</t>
  </si>
  <si>
    <t>L1 (cm)</t>
  </si>
  <si>
    <t>L2 (cm)</t>
  </si>
  <si>
    <t>T1 (cm)</t>
  </si>
  <si>
    <t>T2 (cm)</t>
  </si>
  <si>
    <t>Dry Weight (g)</t>
  </si>
  <si>
    <t>Volume (cm3)</t>
  </si>
  <si>
    <t>Avg Radius (cm)</t>
  </si>
  <si>
    <t>Avg Thickness (cm)</t>
  </si>
  <si>
    <t>Area (cm2)</t>
  </si>
  <si>
    <t>Density (g cm-3)</t>
  </si>
  <si>
    <t>Bole Dimensions:</t>
  </si>
  <si>
    <t>Bole Density Measurements (Discs):</t>
  </si>
  <si>
    <t>Total fresh weight:</t>
  </si>
  <si>
    <t>Sample #</t>
  </si>
  <si>
    <t>Stump Density Measurements (discs):</t>
  </si>
  <si>
    <t>Bag Label</t>
  </si>
  <si>
    <t>Fresh Weight (g)</t>
  </si>
  <si>
    <t>Buttress Subsamples:</t>
  </si>
  <si>
    <t>Stump Subsample Measurements:</t>
  </si>
  <si>
    <t>Leaves and Branches &lt;10 cm:</t>
  </si>
  <si>
    <t>&lt;10 cm Subsamples:</t>
  </si>
  <si>
    <t>Total Fresh weight:</t>
  </si>
  <si>
    <t>10-20 cm Subsamples:</t>
  </si>
  <si>
    <t>&gt;20 cm Subsamples:</t>
  </si>
  <si>
    <t>Branch #</t>
  </si>
  <si>
    <t>Branch Density Measurements (discs):</t>
  </si>
  <si>
    <t>Stump Dry Weight:</t>
  </si>
  <si>
    <t xml:space="preserve"> If stump is estimated partially on volume: </t>
  </si>
  <si>
    <t>Subsample#</t>
  </si>
  <si>
    <t>Height (m)</t>
  </si>
  <si>
    <t>Hole-L1 (cm)</t>
  </si>
  <si>
    <t>Hole-L2 (cm)</t>
  </si>
  <si>
    <t>Avg Hole Radius (cm)</t>
  </si>
  <si>
    <t>Area (hole)</t>
  </si>
  <si>
    <t>Volume of Hole (cm3)</t>
  </si>
  <si>
    <t>Volume check:</t>
  </si>
  <si>
    <t>T1</t>
  </si>
  <si>
    <t>T2</t>
  </si>
  <si>
    <t>Volume (m3)</t>
  </si>
  <si>
    <t>Shape:</t>
  </si>
  <si>
    <t>L1</t>
  </si>
  <si>
    <t>L2</t>
  </si>
  <si>
    <t>Estimated dry weight:</t>
  </si>
  <si>
    <t>Estimated volume:</t>
  </si>
  <si>
    <t>Fresh weight:</t>
  </si>
  <si>
    <t>Total weight of branches &gt;20 cm:</t>
  </si>
  <si>
    <t>Dry weight:</t>
  </si>
  <si>
    <t xml:space="preserve">If branches &gt;20 cm are estimated partially on volume: </t>
  </si>
  <si>
    <t>Volume of section (m3)</t>
  </si>
  <si>
    <t xml:space="preserve">Total Volume: </t>
  </si>
  <si>
    <t>Label</t>
  </si>
  <si>
    <t>Hole Volume (cm3)</t>
  </si>
  <si>
    <t>Total Dry Weight:</t>
  </si>
  <si>
    <t>Leave the next section blank if all branches were weighed</t>
  </si>
  <si>
    <t>Leave blank if not hollow inside</t>
  </si>
  <si>
    <t>Dry:Fresh Ratio</t>
  </si>
  <si>
    <t>Dtop</t>
  </si>
  <si>
    <t xml:space="preserve">Dbottom </t>
  </si>
  <si>
    <t>Height of stump</t>
  </si>
  <si>
    <t>Frustum:</t>
  </si>
  <si>
    <t>Cube:</t>
  </si>
  <si>
    <t>Length</t>
  </si>
  <si>
    <t>Width</t>
  </si>
  <si>
    <t>Height</t>
  </si>
  <si>
    <t>Cylinder:</t>
  </si>
  <si>
    <t>Leave section below blank if volume was not measured. Otherwise, type "cube", "cylinder" or "frustum" in the box and enter measurements.</t>
  </si>
  <si>
    <t xml:space="preserve">If branches from 10-20 cm are estimated partially on volume: </t>
  </si>
  <si>
    <t>Partial weights</t>
  </si>
  <si>
    <t>Enter partial weights below</t>
  </si>
  <si>
    <t>UTM East:</t>
  </si>
  <si>
    <t>UTM North:</t>
  </si>
  <si>
    <t>UTM datum:</t>
  </si>
  <si>
    <r>
      <rPr>
        <sz val="11"/>
        <color theme="1"/>
        <rFont val="Arial"/>
        <family val="2"/>
      </rPr>
      <t>Weight of Large Branches:</t>
    </r>
    <r>
      <rPr>
        <i/>
        <sz val="11"/>
        <color theme="1"/>
        <rFont val="Arial"/>
        <family val="2"/>
      </rPr>
      <t xml:space="preserve"> </t>
    </r>
    <r>
      <rPr>
        <i/>
        <sz val="11"/>
        <color rgb="FFFF0000"/>
        <rFont val="Arial"/>
        <family val="2"/>
      </rPr>
      <t>Enter partial weights below; leave blank if only volume was used</t>
    </r>
  </si>
  <si>
    <r>
      <rPr>
        <sz val="11"/>
        <color theme="1"/>
        <rFont val="Arial"/>
        <family val="2"/>
      </rPr>
      <t>Weight of Medium Branches:</t>
    </r>
    <r>
      <rPr>
        <i/>
        <sz val="11"/>
        <color theme="1"/>
        <rFont val="Arial"/>
        <family val="2"/>
      </rPr>
      <t xml:space="preserve"> </t>
    </r>
    <r>
      <rPr>
        <i/>
        <sz val="11"/>
        <color rgb="FFFF0000"/>
        <rFont val="Arial"/>
        <family val="2"/>
      </rPr>
      <t>Enter partial weights below; leave blank if only volume was used</t>
    </r>
  </si>
  <si>
    <t>Total weight of branches 10-20 cm:</t>
  </si>
  <si>
    <t>Height measured with range finder (m)</t>
  </si>
  <si>
    <t>g cm-3</t>
  </si>
  <si>
    <t>If you receive this file unlocked, do not use. It may have errors. Instead download the file from Winrock's website listed below.</t>
  </si>
  <si>
    <t>General Instructions:</t>
  </si>
  <si>
    <t>This tool can be used in association with Winrock's Standard Operating Procedures for Terrestrial Carbon Measurement Manual</t>
  </si>
  <si>
    <t>Use this Excel file to enter measurements recorded from from BIOMASS PLOTS.</t>
  </si>
  <si>
    <t>The intelectual knowledge in this file is proprietary of Winrock International.</t>
  </si>
  <si>
    <t>NOTE: Winrock cannot guarantee the results are error free. USE WITH CAUTION.</t>
  </si>
  <si>
    <t>www.winrock.org/ecosystems</t>
  </si>
  <si>
    <t>Winrock International's Destructive Harvest Data Entry Tool - Version 2012</t>
  </si>
  <si>
    <r>
      <t xml:space="preserve">Enter data for each tree into a separate worksheet. Enter data only into </t>
    </r>
    <r>
      <rPr>
        <b/>
        <sz val="10"/>
        <rFont val="Trebuchet MS"/>
        <family val="2"/>
      </rPr>
      <t>BLUE CELLS</t>
    </r>
    <r>
      <rPr>
        <sz val="10"/>
        <rFont val="Trebuchet MS"/>
        <family val="2"/>
      </rPr>
      <t xml:space="preserve">. </t>
    </r>
  </si>
  <si>
    <t>Visit our websites to download the latest version of this tool:</t>
  </si>
  <si>
    <t>It is highly recommended that this file be directly downloaded from Winrock International or LEAF's website. Please check one of these websites to ensure the latest version is being used.</t>
  </si>
  <si>
    <r>
      <t xml:space="preserve">Before distributing this file, ensure each worksheet is </t>
    </r>
    <r>
      <rPr>
        <b/>
        <sz val="10"/>
        <rFont val="Trebuchet MS"/>
        <family val="2"/>
      </rPr>
      <t>locked</t>
    </r>
    <r>
      <rPr>
        <sz val="10"/>
        <rFont val="Trebuchet MS"/>
        <family val="2"/>
      </rPr>
      <t>. Never distribute this file unlocked. Formulas may accidently be deleted.</t>
    </r>
  </si>
  <si>
    <t>www.leafasia.org</t>
  </si>
  <si>
    <t>Rename each worksheet as the 'tree ID' by right clicking on name of the worksheet, click 'rename' and type plot ID.</t>
  </si>
  <si>
    <t>In each worksheet, enter data only into blue cells. Make sure measurement units are correct. Totals will calculate automatically. These totals are displayed in orange cells.</t>
  </si>
  <si>
    <t>Please read all the instructions carefully before using this tool.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</si>
</sst>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Red][&lt;0]\-General;[Black]General;[Black]General"/>
  </numFmts>
  <fonts count="2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u/>
      <sz val="11"/>
      <color theme="1"/>
      <name val="Arial"/>
      <family val="2"/>
    </font>
    <font>
      <sz val="11"/>
      <color rgb="FFFF000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1"/>
      <color rgb="FFFF0000"/>
      <name val="Arial"/>
      <family val="2"/>
    </font>
    <font>
      <sz val="11"/>
      <color theme="0" tint="-0.249977111117893"/>
      <name val="Arial"/>
      <family val="2"/>
    </font>
    <font>
      <sz val="10"/>
      <color rgb="FFFF0000"/>
      <name val="Arial"/>
      <family val="2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sz val="10"/>
      <name val="Trebuchet MS"/>
      <family val="2"/>
    </font>
    <font>
      <b/>
      <sz val="16"/>
      <name val="Trebuchet MS"/>
      <family val="2"/>
    </font>
    <font>
      <b/>
      <i/>
      <sz val="13"/>
      <name val="Trebuchet MS"/>
      <family val="2"/>
    </font>
    <font>
      <sz val="11"/>
      <name val="Trebuchet MS"/>
      <family val="2"/>
    </font>
    <font>
      <sz val="13"/>
      <name val="Trebuchet MS"/>
      <family val="2"/>
    </font>
    <font>
      <sz val="12"/>
      <name val="Trebuchet MS"/>
      <family val="2"/>
    </font>
    <font>
      <b/>
      <sz val="10"/>
      <name val="Trebuchet MS"/>
      <family val="2"/>
    </font>
    <font>
      <u/>
      <sz val="10"/>
      <name val="Trebuchet MS"/>
      <family val="2"/>
    </font>
    <font>
      <u/>
      <sz val="10"/>
      <color theme="1"/>
      <name val="Trebuchet MS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EA82"/>
        <bgColor indexed="64"/>
      </patternFill>
    </fill>
    <fill>
      <patternFill patternType="solid">
        <fgColor rgb="FF00B050"/>
        <bgColor indexed="64"/>
      </patternFill>
    </fill>
  </fills>
  <borders count="24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0" fontId="6" fillId="0" borderId="0" applyNumberFormat="0" applyFill="0" applyBorder="0" applyAlignment="0" applyProtection="0">
      <alignment vertical="top"/>
      <protection locked="0"/>
    </xf>
    <xf numFmtId="164" fontId="3" fillId="2" borderId="1">
      <alignment wrapText="1"/>
      <protection locked="0"/>
    </xf>
    <xf numFmtId="0" fontId="1" fillId="0" borderId="0"/>
  </cellStyleXfs>
  <cellXfs count="86">
    <xf numFmtId="0" fontId="0" fillId="0" borderId="0" xfId="0"/>
    <xf numFmtId="0" fontId="3" fillId="0" borderId="0" xfId="1"/>
    <xf numFmtId="0" fontId="5" fillId="0" borderId="0" xfId="1" applyFont="1"/>
    <xf numFmtId="0" fontId="2" fillId="0" borderId="0" xfId="0" applyFont="1"/>
    <xf numFmtId="0" fontId="0" fillId="0" borderId="0" xfId="0" applyBorder="1"/>
    <xf numFmtId="0" fontId="0" fillId="0" borderId="2" xfId="0" applyBorder="1"/>
    <xf numFmtId="0" fontId="0" fillId="0" borderId="2" xfId="0" applyFill="1" applyBorder="1"/>
    <xf numFmtId="0" fontId="0" fillId="5" borderId="2" xfId="0" applyFill="1" applyBorder="1"/>
    <xf numFmtId="0" fontId="0" fillId="6" borderId="2" xfId="0" applyFill="1" applyBorder="1"/>
    <xf numFmtId="0" fontId="0" fillId="0" borderId="0" xfId="0" applyFont="1"/>
    <xf numFmtId="0" fontId="0" fillId="0" borderId="0" xfId="0" applyFont="1" applyBorder="1"/>
    <xf numFmtId="0" fontId="0" fillId="0" borderId="19" xfId="0" applyFill="1" applyBorder="1"/>
    <xf numFmtId="0" fontId="0" fillId="0" borderId="0" xfId="0" applyFill="1" applyBorder="1"/>
    <xf numFmtId="0" fontId="0" fillId="6" borderId="21" xfId="0" applyFill="1" applyBorder="1"/>
    <xf numFmtId="0" fontId="2" fillId="4" borderId="12" xfId="0" applyFont="1" applyFill="1" applyBorder="1"/>
    <xf numFmtId="0" fontId="0" fillId="4" borderId="13" xfId="0" applyFill="1" applyBorder="1"/>
    <xf numFmtId="0" fontId="0" fillId="4" borderId="14" xfId="0" applyFill="1" applyBorder="1"/>
    <xf numFmtId="0" fontId="0" fillId="4" borderId="17" xfId="0" applyFill="1" applyBorder="1"/>
    <xf numFmtId="0" fontId="0" fillId="4" borderId="18" xfId="0" applyFill="1" applyBorder="1"/>
    <xf numFmtId="0" fontId="0" fillId="4" borderId="20" xfId="0" applyFill="1" applyBorder="1"/>
    <xf numFmtId="0" fontId="0" fillId="0" borderId="22" xfId="0" applyBorder="1"/>
    <xf numFmtId="0" fontId="0" fillId="4" borderId="0" xfId="0" applyFill="1" applyBorder="1"/>
    <xf numFmtId="0" fontId="0" fillId="0" borderId="0" xfId="0" applyAlignment="1">
      <alignment wrapText="1"/>
    </xf>
    <xf numFmtId="0" fontId="8" fillId="0" borderId="0" xfId="0" applyFont="1"/>
    <xf numFmtId="0" fontId="0" fillId="0" borderId="0" xfId="0" applyFill="1" applyBorder="1" applyAlignment="1">
      <alignment wrapText="1"/>
    </xf>
    <xf numFmtId="0" fontId="9" fillId="0" borderId="0" xfId="0" applyFont="1"/>
    <xf numFmtId="0" fontId="0" fillId="4" borderId="15" xfId="0" applyFill="1" applyBorder="1"/>
    <xf numFmtId="0" fontId="0" fillId="4" borderId="16" xfId="0" applyFill="1" applyBorder="1"/>
    <xf numFmtId="0" fontId="10" fillId="0" borderId="0" xfId="0" applyFont="1"/>
    <xf numFmtId="0" fontId="0" fillId="0" borderId="3" xfId="0" applyBorder="1"/>
    <xf numFmtId="0" fontId="11" fillId="0" borderId="0" xfId="0" applyFont="1"/>
    <xf numFmtId="0" fontId="14" fillId="0" borderId="0" xfId="0" applyFont="1"/>
    <xf numFmtId="0" fontId="15" fillId="0" borderId="0" xfId="0" applyFont="1"/>
    <xf numFmtId="0" fontId="15" fillId="0" borderId="2" xfId="0" applyFont="1" applyBorder="1"/>
    <xf numFmtId="0" fontId="0" fillId="7" borderId="0" xfId="0" applyFill="1" applyBorder="1"/>
    <xf numFmtId="0" fontId="7" fillId="7" borderId="0" xfId="0" applyFont="1" applyFill="1" applyBorder="1"/>
    <xf numFmtId="0" fontId="0" fillId="0" borderId="6" xfId="0" applyBorder="1"/>
    <xf numFmtId="0" fontId="0" fillId="0" borderId="23" xfId="0" applyFill="1" applyBorder="1"/>
    <xf numFmtId="0" fontId="0" fillId="7" borderId="7" xfId="0" applyFill="1" applyBorder="1"/>
    <xf numFmtId="49" fontId="11" fillId="7" borderId="0" xfId="0" applyNumberFormat="1" applyFont="1" applyFill="1" applyBorder="1"/>
    <xf numFmtId="0" fontId="0" fillId="0" borderId="0" xfId="0" applyFill="1"/>
    <xf numFmtId="0" fontId="0" fillId="0" borderId="0" xfId="0" applyAlignment="1">
      <alignment horizontal="center"/>
    </xf>
    <xf numFmtId="0" fontId="0" fillId="3" borderId="3" xfId="0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0" fillId="3" borderId="5" xfId="0" applyFill="1" applyBorder="1" applyProtection="1">
      <protection locked="0"/>
    </xf>
    <xf numFmtId="0" fontId="0" fillId="3" borderId="6" xfId="0" applyFill="1" applyBorder="1" applyProtection="1">
      <protection locked="0"/>
    </xf>
    <xf numFmtId="0" fontId="0" fillId="3" borderId="7" xfId="0" applyFill="1" applyBorder="1" applyProtection="1">
      <protection locked="0"/>
    </xf>
    <xf numFmtId="0" fontId="0" fillId="3" borderId="8" xfId="0" applyFill="1" applyBorder="1" applyProtection="1">
      <protection locked="0"/>
    </xf>
    <xf numFmtId="49" fontId="0" fillId="3" borderId="6" xfId="0" applyNumberFormat="1" applyFill="1" applyBorder="1" applyProtection="1">
      <protection locked="0"/>
    </xf>
    <xf numFmtId="49" fontId="0" fillId="3" borderId="3" xfId="0" applyNumberFormat="1" applyFill="1" applyBorder="1" applyProtection="1">
      <protection locked="0"/>
    </xf>
    <xf numFmtId="20" fontId="0" fillId="3" borderId="3" xfId="0" applyNumberFormat="1" applyFill="1" applyBorder="1" applyProtection="1">
      <protection locked="0"/>
    </xf>
    <xf numFmtId="49" fontId="0" fillId="3" borderId="9" xfId="0" applyNumberFormat="1" applyFill="1" applyBorder="1" applyProtection="1">
      <protection locked="0"/>
    </xf>
    <xf numFmtId="0" fontId="0" fillId="3" borderId="10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0" fillId="3" borderId="22" xfId="0" applyFill="1" applyBorder="1" applyProtection="1">
      <protection locked="0"/>
    </xf>
    <xf numFmtId="0" fontId="0" fillId="0" borderId="0" xfId="0" applyProtection="1">
      <protection locked="0"/>
    </xf>
    <xf numFmtId="0" fontId="0" fillId="3" borderId="2" xfId="0" applyFill="1" applyBorder="1" applyProtection="1">
      <protection locked="0"/>
    </xf>
    <xf numFmtId="49" fontId="0" fillId="3" borderId="2" xfId="0" applyNumberFormat="1" applyFill="1" applyBorder="1" applyProtection="1">
      <protection locked="0"/>
    </xf>
    <xf numFmtId="49" fontId="7" fillId="3" borderId="2" xfId="0" applyNumberFormat="1" applyFont="1" applyFill="1" applyBorder="1" applyProtection="1">
      <protection locked="0"/>
    </xf>
    <xf numFmtId="0" fontId="7" fillId="3" borderId="2" xfId="0" applyFont="1" applyFill="1" applyBorder="1" applyProtection="1">
      <protection locked="0"/>
    </xf>
    <xf numFmtId="49" fontId="0" fillId="3" borderId="23" xfId="0" applyNumberFormat="1" applyFill="1" applyBorder="1" applyProtection="1">
      <protection locked="0"/>
    </xf>
    <xf numFmtId="0" fontId="0" fillId="3" borderId="23" xfId="0" applyFill="1" applyBorder="1" applyProtection="1">
      <protection locked="0"/>
    </xf>
    <xf numFmtId="0" fontId="19" fillId="0" borderId="0" xfId="1" applyFont="1"/>
    <xf numFmtId="0" fontId="20" fillId="0" borderId="0" xfId="1" applyFont="1"/>
    <xf numFmtId="0" fontId="19" fillId="0" borderId="0" xfId="0" applyFont="1"/>
    <xf numFmtId="0" fontId="26" fillId="0" borderId="0" xfId="2" applyFont="1" applyAlignment="1" applyProtection="1"/>
    <xf numFmtId="0" fontId="21" fillId="8" borderId="0" xfId="1" applyFont="1" applyFill="1" applyBorder="1"/>
    <xf numFmtId="0" fontId="22" fillId="8" borderId="0" xfId="0" applyFont="1" applyFill="1"/>
    <xf numFmtId="0" fontId="0" fillId="8" borderId="0" xfId="0" applyFill="1"/>
    <xf numFmtId="0" fontId="23" fillId="8" borderId="0" xfId="1" applyFont="1" applyFill="1" applyBorder="1"/>
    <xf numFmtId="0" fontId="24" fillId="8" borderId="0" xfId="1" applyFont="1" applyFill="1" applyBorder="1"/>
    <xf numFmtId="0" fontId="19" fillId="8" borderId="0" xfId="0" applyFont="1" applyFill="1"/>
    <xf numFmtId="0" fontId="19" fillId="8" borderId="0" xfId="1" applyFont="1" applyFill="1"/>
    <xf numFmtId="0" fontId="3" fillId="8" borderId="0" xfId="1" applyFill="1"/>
    <xf numFmtId="0" fontId="19" fillId="8" borderId="0" xfId="1" applyFont="1" applyFill="1" applyBorder="1"/>
    <xf numFmtId="49" fontId="19" fillId="8" borderId="0" xfId="1" applyNumberFormat="1" applyFont="1" applyFill="1" applyBorder="1" applyAlignment="1">
      <alignment horizontal="right"/>
    </xf>
    <xf numFmtId="49" fontId="4" fillId="8" borderId="0" xfId="1" applyNumberFormat="1" applyFont="1" applyFill="1" applyBorder="1" applyAlignment="1">
      <alignment horizontal="right"/>
    </xf>
    <xf numFmtId="0" fontId="16" fillId="8" borderId="0" xfId="1" applyFont="1" applyFill="1" applyBorder="1"/>
    <xf numFmtId="0" fontId="27" fillId="0" borderId="0" xfId="0" applyFont="1"/>
    <xf numFmtId="0" fontId="19" fillId="9" borderId="0" xfId="1" applyFont="1" applyFill="1"/>
    <xf numFmtId="0" fontId="3" fillId="9" borderId="0" xfId="1" applyFill="1"/>
    <xf numFmtId="49" fontId="4" fillId="9" borderId="0" xfId="1" applyNumberFormat="1" applyFont="1" applyFill="1" applyBorder="1" applyAlignment="1">
      <alignment horizontal="right"/>
    </xf>
    <xf numFmtId="0" fontId="16" fillId="9" borderId="0" xfId="1" applyFont="1" applyFill="1" applyBorder="1"/>
    <xf numFmtId="0" fontId="19" fillId="8" borderId="0" xfId="1" applyNumberFormat="1" applyFont="1" applyFill="1" applyBorder="1" applyAlignment="1">
      <alignment horizontal="center"/>
    </xf>
    <xf numFmtId="0" fontId="19" fillId="8" borderId="0" xfId="1" applyFont="1" applyFill="1" applyBorder="1" applyAlignment="1">
      <alignment vertical="center" wrapText="1"/>
    </xf>
    <xf numFmtId="0" fontId="0" fillId="0" borderId="0" xfId="0" applyAlignment="1">
      <alignment horizontal="center"/>
    </xf>
  </cellXfs>
  <cellStyles count="5">
    <cellStyle name="dar Data Entry non-negative" xfId="3"/>
    <cellStyle name="Hyperlink" xfId="2" builtinId="8"/>
    <cellStyle name="Normal" xfId="0" builtinId="0"/>
    <cellStyle name="Normal 2" xfId="1"/>
    <cellStyle name="Normal 3" xfId="4"/>
  </cellStyles>
  <dxfs count="0"/>
  <tableStyles count="0" defaultTableStyle="TableStyleMedium9" defaultPivotStyle="PivotStyleLight16"/>
  <colors>
    <mruColors>
      <color rgb="FFCCEA82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gif"/><Relationship Id="rId2" Type="http://schemas.openxmlformats.org/officeDocument/2006/relationships/image" Target="../media/image7.wmf"/><Relationship Id="rId1" Type="http://schemas.openxmlformats.org/officeDocument/2006/relationships/image" Target="../media/image6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29</xdr:row>
      <xdr:rowOff>66675</xdr:rowOff>
    </xdr:from>
    <xdr:to>
      <xdr:col>6</xdr:col>
      <xdr:colOff>276225</xdr:colOff>
      <xdr:row>33</xdr:row>
      <xdr:rowOff>88936</xdr:rowOff>
    </xdr:to>
    <xdr:pic>
      <xdr:nvPicPr>
        <xdr:cNvPr id="2" name="Picture 1" descr="blue horizontal - No Tag L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5619750"/>
          <a:ext cx="3819525" cy="7271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</xdr:colOff>
      <xdr:row>0</xdr:row>
      <xdr:rowOff>76200</xdr:rowOff>
    </xdr:from>
    <xdr:to>
      <xdr:col>6</xdr:col>
      <xdr:colOff>676274</xdr:colOff>
      <xdr:row>7</xdr:row>
      <xdr:rowOff>5070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76200"/>
          <a:ext cx="4391025" cy="1062345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371475</xdr:colOff>
      <xdr:row>0</xdr:row>
      <xdr:rowOff>104776</xdr:rowOff>
    </xdr:from>
    <xdr:to>
      <xdr:col>13</xdr:col>
      <xdr:colOff>504825</xdr:colOff>
      <xdr:row>6</xdr:row>
      <xdr:rowOff>23814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04776"/>
          <a:ext cx="3562350" cy="890588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19050</xdr:rowOff>
    </xdr:from>
    <xdr:to>
      <xdr:col>8</xdr:col>
      <xdr:colOff>552451</xdr:colOff>
      <xdr:row>34</xdr:row>
      <xdr:rowOff>14281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6" y="5734050"/>
          <a:ext cx="1238250" cy="728656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29</xdr:row>
      <xdr:rowOff>95250</xdr:rowOff>
    </xdr:from>
    <xdr:to>
      <xdr:col>11</xdr:col>
      <xdr:colOff>556846</xdr:colOff>
      <xdr:row>33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5648325"/>
          <a:ext cx="1642696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238124</xdr:colOff>
      <xdr:row>106</xdr:row>
      <xdr:rowOff>57150</xdr:rowOff>
    </xdr:from>
    <xdr:to>
      <xdr:col>0</xdr:col>
      <xdr:colOff>895349</xdr:colOff>
      <xdr:row>108</xdr:row>
      <xdr:rowOff>171449</xdr:rowOff>
    </xdr:to>
    <xdr:pic>
      <xdr:nvPicPr>
        <xdr:cNvPr id="2" name="Picture 2" descr="C:\Documents and Settings\nharris\Local Settings\Temporary Internet Files\Content.IE5\3NZW2CW5\MC900048283[1]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4" y="19812000"/>
          <a:ext cx="657225" cy="4762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409576</xdr:colOff>
      <xdr:row>102</xdr:row>
      <xdr:rowOff>19050</xdr:rowOff>
    </xdr:from>
    <xdr:to>
      <xdr:col>0</xdr:col>
      <xdr:colOff>825805</xdr:colOff>
      <xdr:row>105</xdr:row>
      <xdr:rowOff>0</xdr:rowOff>
    </xdr:to>
    <xdr:pic>
      <xdr:nvPicPr>
        <xdr:cNvPr id="3" name="Picture 3" descr="C:\Documents and Settings\nharris\Local Settings\Temporary Internet Files\Content.IE5\OGGZCGXB\MC900048411[1]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6" y="19050000"/>
          <a:ext cx="416229" cy="52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98</xdr:row>
      <xdr:rowOff>28575</xdr:rowOff>
    </xdr:from>
    <xdr:to>
      <xdr:col>0</xdr:col>
      <xdr:colOff>861391</xdr:colOff>
      <xdr:row>100</xdr:row>
      <xdr:rowOff>133350</xdr:rowOff>
    </xdr:to>
    <xdr:pic>
      <xdr:nvPicPr>
        <xdr:cNvPr id="4" name="Picture 3" descr="Frustum_750.g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4800" y="18345150"/>
          <a:ext cx="556591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inrock.org/ecosystem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P37"/>
  <sheetViews>
    <sheetView showGridLines="0" tabSelected="1" workbookViewId="0">
      <selection activeCell="M35" sqref="M35"/>
    </sheetView>
  </sheetViews>
  <sheetFormatPr defaultRowHeight="12.75" x14ac:dyDescent="0.2"/>
  <cols>
    <col min="1" max="1" width="3.875" style="1" customWidth="1"/>
    <col min="2" max="256" width="9" style="1"/>
    <col min="257" max="257" width="3.875" style="1" customWidth="1"/>
    <col min="258" max="512" width="9" style="1"/>
    <col min="513" max="513" width="3.875" style="1" customWidth="1"/>
    <col min="514" max="768" width="9" style="1"/>
    <col min="769" max="769" width="3.875" style="1" customWidth="1"/>
    <col min="770" max="1024" width="9" style="1"/>
    <col min="1025" max="1025" width="3.875" style="1" customWidth="1"/>
    <col min="1026" max="1280" width="9" style="1"/>
    <col min="1281" max="1281" width="3.875" style="1" customWidth="1"/>
    <col min="1282" max="1536" width="9" style="1"/>
    <col min="1537" max="1537" width="3.875" style="1" customWidth="1"/>
    <col min="1538" max="1792" width="9" style="1"/>
    <col min="1793" max="1793" width="3.875" style="1" customWidth="1"/>
    <col min="1794" max="2048" width="9" style="1"/>
    <col min="2049" max="2049" width="3.875" style="1" customWidth="1"/>
    <col min="2050" max="2304" width="9" style="1"/>
    <col min="2305" max="2305" width="3.875" style="1" customWidth="1"/>
    <col min="2306" max="2560" width="9" style="1"/>
    <col min="2561" max="2561" width="3.875" style="1" customWidth="1"/>
    <col min="2562" max="2816" width="9" style="1"/>
    <col min="2817" max="2817" width="3.875" style="1" customWidth="1"/>
    <col min="2818" max="3072" width="9" style="1"/>
    <col min="3073" max="3073" width="3.875" style="1" customWidth="1"/>
    <col min="3074" max="3328" width="9" style="1"/>
    <col min="3329" max="3329" width="3.875" style="1" customWidth="1"/>
    <col min="3330" max="3584" width="9" style="1"/>
    <col min="3585" max="3585" width="3.875" style="1" customWidth="1"/>
    <col min="3586" max="3840" width="9" style="1"/>
    <col min="3841" max="3841" width="3.875" style="1" customWidth="1"/>
    <col min="3842" max="4096" width="9" style="1"/>
    <col min="4097" max="4097" width="3.875" style="1" customWidth="1"/>
    <col min="4098" max="4352" width="9" style="1"/>
    <col min="4353" max="4353" width="3.875" style="1" customWidth="1"/>
    <col min="4354" max="4608" width="9" style="1"/>
    <col min="4609" max="4609" width="3.875" style="1" customWidth="1"/>
    <col min="4610" max="4864" width="9" style="1"/>
    <col min="4865" max="4865" width="3.875" style="1" customWidth="1"/>
    <col min="4866" max="5120" width="9" style="1"/>
    <col min="5121" max="5121" width="3.875" style="1" customWidth="1"/>
    <col min="5122" max="5376" width="9" style="1"/>
    <col min="5377" max="5377" width="3.875" style="1" customWidth="1"/>
    <col min="5378" max="5632" width="9" style="1"/>
    <col min="5633" max="5633" width="3.875" style="1" customWidth="1"/>
    <col min="5634" max="5888" width="9" style="1"/>
    <col min="5889" max="5889" width="3.875" style="1" customWidth="1"/>
    <col min="5890" max="6144" width="9" style="1"/>
    <col min="6145" max="6145" width="3.875" style="1" customWidth="1"/>
    <col min="6146" max="6400" width="9" style="1"/>
    <col min="6401" max="6401" width="3.875" style="1" customWidth="1"/>
    <col min="6402" max="6656" width="9" style="1"/>
    <col min="6657" max="6657" width="3.875" style="1" customWidth="1"/>
    <col min="6658" max="6912" width="9" style="1"/>
    <col min="6913" max="6913" width="3.875" style="1" customWidth="1"/>
    <col min="6914" max="7168" width="9" style="1"/>
    <col min="7169" max="7169" width="3.875" style="1" customWidth="1"/>
    <col min="7170" max="7424" width="9" style="1"/>
    <col min="7425" max="7425" width="3.875" style="1" customWidth="1"/>
    <col min="7426" max="7680" width="9" style="1"/>
    <col min="7681" max="7681" width="3.875" style="1" customWidth="1"/>
    <col min="7682" max="7936" width="9" style="1"/>
    <col min="7937" max="7937" width="3.875" style="1" customWidth="1"/>
    <col min="7938" max="8192" width="9" style="1"/>
    <col min="8193" max="8193" width="3.875" style="1" customWidth="1"/>
    <col min="8194" max="8448" width="9" style="1"/>
    <col min="8449" max="8449" width="3.875" style="1" customWidth="1"/>
    <col min="8450" max="8704" width="9" style="1"/>
    <col min="8705" max="8705" width="3.875" style="1" customWidth="1"/>
    <col min="8706" max="8960" width="9" style="1"/>
    <col min="8961" max="8961" width="3.875" style="1" customWidth="1"/>
    <col min="8962" max="9216" width="9" style="1"/>
    <col min="9217" max="9217" width="3.875" style="1" customWidth="1"/>
    <col min="9218" max="9472" width="9" style="1"/>
    <col min="9473" max="9473" width="3.875" style="1" customWidth="1"/>
    <col min="9474" max="9728" width="9" style="1"/>
    <col min="9729" max="9729" width="3.875" style="1" customWidth="1"/>
    <col min="9730" max="9984" width="9" style="1"/>
    <col min="9985" max="9985" width="3.875" style="1" customWidth="1"/>
    <col min="9986" max="10240" width="9" style="1"/>
    <col min="10241" max="10241" width="3.875" style="1" customWidth="1"/>
    <col min="10242" max="10496" width="9" style="1"/>
    <col min="10497" max="10497" width="3.875" style="1" customWidth="1"/>
    <col min="10498" max="10752" width="9" style="1"/>
    <col min="10753" max="10753" width="3.875" style="1" customWidth="1"/>
    <col min="10754" max="11008" width="9" style="1"/>
    <col min="11009" max="11009" width="3.875" style="1" customWidth="1"/>
    <col min="11010" max="11264" width="9" style="1"/>
    <col min="11265" max="11265" width="3.875" style="1" customWidth="1"/>
    <col min="11266" max="11520" width="9" style="1"/>
    <col min="11521" max="11521" width="3.875" style="1" customWidth="1"/>
    <col min="11522" max="11776" width="9" style="1"/>
    <col min="11777" max="11777" width="3.875" style="1" customWidth="1"/>
    <col min="11778" max="12032" width="9" style="1"/>
    <col min="12033" max="12033" width="3.875" style="1" customWidth="1"/>
    <col min="12034" max="12288" width="9" style="1"/>
    <col min="12289" max="12289" width="3.875" style="1" customWidth="1"/>
    <col min="12290" max="12544" width="9" style="1"/>
    <col min="12545" max="12545" width="3.875" style="1" customWidth="1"/>
    <col min="12546" max="12800" width="9" style="1"/>
    <col min="12801" max="12801" width="3.875" style="1" customWidth="1"/>
    <col min="12802" max="13056" width="9" style="1"/>
    <col min="13057" max="13057" width="3.875" style="1" customWidth="1"/>
    <col min="13058" max="13312" width="9" style="1"/>
    <col min="13313" max="13313" width="3.875" style="1" customWidth="1"/>
    <col min="13314" max="13568" width="9" style="1"/>
    <col min="13569" max="13569" width="3.875" style="1" customWidth="1"/>
    <col min="13570" max="13824" width="9" style="1"/>
    <col min="13825" max="13825" width="3.875" style="1" customWidth="1"/>
    <col min="13826" max="14080" width="9" style="1"/>
    <col min="14081" max="14081" width="3.875" style="1" customWidth="1"/>
    <col min="14082" max="14336" width="9" style="1"/>
    <col min="14337" max="14337" width="3.875" style="1" customWidth="1"/>
    <col min="14338" max="14592" width="9" style="1"/>
    <col min="14593" max="14593" width="3.875" style="1" customWidth="1"/>
    <col min="14594" max="14848" width="9" style="1"/>
    <col min="14849" max="14849" width="3.875" style="1" customWidth="1"/>
    <col min="14850" max="15104" width="9" style="1"/>
    <col min="15105" max="15105" width="3.875" style="1" customWidth="1"/>
    <col min="15106" max="15360" width="9" style="1"/>
    <col min="15361" max="15361" width="3.875" style="1" customWidth="1"/>
    <col min="15362" max="15616" width="9" style="1"/>
    <col min="15617" max="15617" width="3.875" style="1" customWidth="1"/>
    <col min="15618" max="15872" width="9" style="1"/>
    <col min="15873" max="15873" width="3.875" style="1" customWidth="1"/>
    <col min="15874" max="16128" width="9" style="1"/>
    <col min="16129" max="16129" width="3.875" style="1" customWidth="1"/>
    <col min="16130" max="16384" width="9" style="1"/>
  </cols>
  <sheetData>
    <row r="8" spans="1:16" ht="21" x14ac:dyDescent="0.35">
      <c r="A8" s="63" t="s">
        <v>133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</row>
    <row r="9" spans="1:16" ht="15" x14ac:dyDescent="0.3">
      <c r="A9" s="79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80"/>
      <c r="O9" s="80"/>
      <c r="P9" s="80"/>
    </row>
    <row r="10" spans="1:16" customFormat="1" ht="18" x14ac:dyDescent="0.35">
      <c r="A10" s="66" t="s">
        <v>127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8"/>
      <c r="O10" s="68"/>
      <c r="P10" s="68"/>
    </row>
    <row r="11" spans="1:16" customFormat="1" ht="18" x14ac:dyDescent="0.35">
      <c r="A11" s="69" t="s">
        <v>128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8"/>
      <c r="O11" s="68"/>
      <c r="P11" s="68"/>
    </row>
    <row r="12" spans="1:16" customFormat="1" ht="18" x14ac:dyDescent="0.35">
      <c r="A12" s="70" t="s">
        <v>129</v>
      </c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8"/>
      <c r="O12" s="68"/>
      <c r="P12" s="68"/>
    </row>
    <row r="13" spans="1:16" customFormat="1" ht="18" x14ac:dyDescent="0.35">
      <c r="A13" s="70" t="s">
        <v>130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8"/>
      <c r="O13" s="68"/>
      <c r="P13" s="68"/>
    </row>
    <row r="14" spans="1:16" customFormat="1" ht="18" x14ac:dyDescent="0.35">
      <c r="A14" s="70" t="s">
        <v>141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8"/>
      <c r="O14" s="68"/>
      <c r="P14" s="68"/>
    </row>
    <row r="15" spans="1:16" ht="15" x14ac:dyDescent="0.3">
      <c r="A15" s="71" t="s">
        <v>136</v>
      </c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3"/>
      <c r="O15" s="73"/>
      <c r="P15" s="73"/>
    </row>
    <row r="16" spans="1:16" ht="15" x14ac:dyDescent="0.3">
      <c r="A16" s="71" t="s">
        <v>137</v>
      </c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3"/>
      <c r="O16" s="73"/>
      <c r="P16" s="73"/>
    </row>
    <row r="17" spans="1:16" ht="15" x14ac:dyDescent="0.3">
      <c r="A17" s="71" t="s">
        <v>126</v>
      </c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3"/>
      <c r="O17" s="73"/>
      <c r="P17" s="73"/>
    </row>
    <row r="18" spans="1:16" ht="15" x14ac:dyDescent="0.3">
      <c r="A18" s="74" t="s">
        <v>131</v>
      </c>
      <c r="B18" s="74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3"/>
      <c r="O18" s="73"/>
      <c r="P18" s="73"/>
    </row>
    <row r="19" spans="1:16" ht="15" x14ac:dyDescent="0.3">
      <c r="A19" s="75"/>
      <c r="B19" s="74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3"/>
      <c r="O19" s="73"/>
      <c r="P19" s="73"/>
    </row>
    <row r="20" spans="1:16" ht="18" x14ac:dyDescent="0.35">
      <c r="A20" s="66" t="s">
        <v>0</v>
      </c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3"/>
      <c r="O20" s="73"/>
      <c r="P20" s="73"/>
    </row>
    <row r="21" spans="1:16" ht="18" x14ac:dyDescent="0.35">
      <c r="A21" s="70" t="s">
        <v>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3"/>
      <c r="O21" s="73"/>
      <c r="P21" s="73"/>
    </row>
    <row r="22" spans="1:16" ht="15" x14ac:dyDescent="0.3">
      <c r="A22" s="83">
        <v>1</v>
      </c>
      <c r="B22" s="74" t="s">
        <v>2</v>
      </c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3"/>
      <c r="O22" s="73"/>
      <c r="P22" s="73"/>
    </row>
    <row r="23" spans="1:16" ht="15" x14ac:dyDescent="0.3">
      <c r="A23" s="83">
        <v>2</v>
      </c>
      <c r="B23" s="74" t="s">
        <v>139</v>
      </c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3"/>
      <c r="O23" s="73"/>
      <c r="P23" s="73"/>
    </row>
    <row r="24" spans="1:16" ht="15" x14ac:dyDescent="0.3">
      <c r="A24" s="83">
        <v>3</v>
      </c>
      <c r="B24" s="72" t="s">
        <v>134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3"/>
      <c r="O24" s="73"/>
      <c r="P24" s="73"/>
    </row>
    <row r="25" spans="1:16" ht="12.75" customHeight="1" x14ac:dyDescent="0.3">
      <c r="A25" s="83">
        <v>4</v>
      </c>
      <c r="B25" s="84" t="s">
        <v>140</v>
      </c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73"/>
      <c r="O25" s="73"/>
      <c r="P25" s="73"/>
    </row>
    <row r="26" spans="1:16" ht="15" x14ac:dyDescent="0.3">
      <c r="A26" s="7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73"/>
      <c r="O26" s="73"/>
      <c r="P26" s="73"/>
    </row>
    <row r="27" spans="1:16" x14ac:dyDescent="0.2">
      <c r="A27" s="76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</row>
    <row r="28" spans="1:16" x14ac:dyDescent="0.2">
      <c r="A28" s="76"/>
      <c r="B28" s="77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</row>
    <row r="29" spans="1:16" x14ac:dyDescent="0.2">
      <c r="A29" s="81"/>
      <c r="B29" s="82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</row>
    <row r="32" spans="1:16" ht="15" x14ac:dyDescent="0.3">
      <c r="H32" s="64"/>
      <c r="I32" s="62"/>
      <c r="J32" s="62"/>
      <c r="K32" s="62"/>
      <c r="L32" s="62"/>
    </row>
    <row r="33" spans="2:12" ht="15" x14ac:dyDescent="0.3">
      <c r="H33" s="78"/>
      <c r="I33" s="62"/>
      <c r="J33" s="62"/>
      <c r="K33" s="62"/>
      <c r="L33" s="62"/>
    </row>
    <row r="34" spans="2:12" ht="15" x14ac:dyDescent="0.3">
      <c r="H34" s="65"/>
    </row>
    <row r="35" spans="2:12" ht="15" x14ac:dyDescent="0.3">
      <c r="B35" s="64" t="s">
        <v>135</v>
      </c>
      <c r="C35" s="62"/>
      <c r="H35" s="78"/>
    </row>
    <row r="36" spans="2:12" ht="15" x14ac:dyDescent="0.3">
      <c r="B36" s="78" t="s">
        <v>138</v>
      </c>
      <c r="C36" s="62"/>
      <c r="H36" s="2"/>
    </row>
    <row r="37" spans="2:12" ht="15" x14ac:dyDescent="0.3">
      <c r="B37" s="65" t="s">
        <v>132</v>
      </c>
    </row>
  </sheetData>
  <sheetProtection password="DDAD" sheet="1" objects="1" scenarios="1" selectLockedCells="1"/>
  <mergeCells count="1">
    <mergeCell ref="B25:M26"/>
  </mergeCells>
  <hyperlinks>
    <hyperlink ref="B37" r:id="rId1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22"/>
  <sheetViews>
    <sheetView showGridLines="0" workbookViewId="0">
      <selection activeCell="C13" sqref="C13"/>
    </sheetView>
  </sheetViews>
  <sheetFormatPr defaultRowHeight="14.25" x14ac:dyDescent="0.2"/>
  <cols>
    <col min="1" max="1" width="14" customWidth="1"/>
    <col min="2" max="2" width="29.5" customWidth="1"/>
    <col min="3" max="3" width="18.625" customWidth="1"/>
    <col min="4" max="4" width="29.875" customWidth="1"/>
    <col min="5" max="5" width="23.625" customWidth="1"/>
    <col min="6" max="6" width="18.5" customWidth="1"/>
    <col min="7" max="9" width="16" customWidth="1"/>
    <col min="10" max="11" width="15.125" customWidth="1"/>
    <col min="12" max="13" width="14.125" customWidth="1"/>
    <col min="14" max="14" width="15.5" customWidth="1"/>
    <col min="15" max="15" width="19.5" customWidth="1"/>
    <col min="16" max="16" width="11.125" customWidth="1"/>
    <col min="17" max="17" width="12.75" bestFit="1" customWidth="1"/>
    <col min="18" max="18" width="8" customWidth="1"/>
    <col min="19" max="19" width="8.25" customWidth="1"/>
    <col min="20" max="20" width="17.75" customWidth="1"/>
    <col min="21" max="21" width="13" customWidth="1"/>
    <col min="22" max="22" width="12.5" customWidth="1"/>
    <col min="23" max="23" width="17.5" customWidth="1"/>
    <col min="24" max="24" width="15.875" customWidth="1"/>
  </cols>
  <sheetData>
    <row r="1" spans="1:5" ht="15" x14ac:dyDescent="0.25">
      <c r="A1" s="3" t="s">
        <v>3</v>
      </c>
    </row>
    <row r="3" spans="1:5" x14ac:dyDescent="0.2">
      <c r="B3" t="s">
        <v>11</v>
      </c>
      <c r="C3" s="42"/>
      <c r="D3" s="43"/>
      <c r="E3" s="44"/>
    </row>
    <row r="4" spans="1:5" x14ac:dyDescent="0.2">
      <c r="B4" t="s">
        <v>4</v>
      </c>
      <c r="C4" s="42"/>
      <c r="D4" s="43"/>
      <c r="E4" s="44"/>
    </row>
    <row r="5" spans="1:5" x14ac:dyDescent="0.2">
      <c r="B5" t="s">
        <v>120</v>
      </c>
      <c r="C5" s="45"/>
      <c r="D5" s="46"/>
      <c r="E5" s="47"/>
    </row>
    <row r="6" spans="1:5" x14ac:dyDescent="0.2">
      <c r="B6" t="s">
        <v>118</v>
      </c>
      <c r="C6" s="48"/>
      <c r="D6" s="46"/>
      <c r="E6" s="47"/>
    </row>
    <row r="7" spans="1:5" x14ac:dyDescent="0.2">
      <c r="B7" t="s">
        <v>119</v>
      </c>
      <c r="C7" s="49"/>
      <c r="D7" s="43"/>
      <c r="E7" s="44"/>
    </row>
    <row r="8" spans="1:5" x14ac:dyDescent="0.2">
      <c r="B8" t="s">
        <v>12</v>
      </c>
      <c r="C8" s="49"/>
      <c r="D8" s="43"/>
      <c r="E8" s="44"/>
    </row>
    <row r="9" spans="1:5" x14ac:dyDescent="0.2">
      <c r="B9" t="s">
        <v>5</v>
      </c>
      <c r="C9" s="42"/>
      <c r="D9" s="43"/>
      <c r="E9" s="44"/>
    </row>
    <row r="10" spans="1:5" x14ac:dyDescent="0.2">
      <c r="B10" t="s">
        <v>14</v>
      </c>
      <c r="C10" s="42"/>
      <c r="D10" s="43"/>
      <c r="E10" s="44"/>
    </row>
    <row r="11" spans="1:5" x14ac:dyDescent="0.2">
      <c r="B11" t="s">
        <v>13</v>
      </c>
      <c r="C11" s="50"/>
      <c r="D11" s="43"/>
      <c r="E11" s="44"/>
    </row>
    <row r="12" spans="1:5" x14ac:dyDescent="0.2">
      <c r="B12" t="s">
        <v>6</v>
      </c>
      <c r="C12" s="50"/>
      <c r="D12" s="43"/>
      <c r="E12" s="44"/>
    </row>
    <row r="13" spans="1:5" x14ac:dyDescent="0.2">
      <c r="B13" t="s">
        <v>7</v>
      </c>
      <c r="C13" s="42"/>
      <c r="D13" s="43"/>
      <c r="E13" s="44"/>
    </row>
    <row r="14" spans="1:5" x14ac:dyDescent="0.2">
      <c r="B14" t="s">
        <v>8</v>
      </c>
      <c r="C14" s="51"/>
      <c r="D14" s="52"/>
      <c r="E14" s="53"/>
    </row>
    <row r="15" spans="1:5" ht="15" thickBot="1" x14ac:dyDescent="0.25"/>
    <row r="16" spans="1:5" ht="15" x14ac:dyDescent="0.25">
      <c r="A16" s="14" t="s">
        <v>25</v>
      </c>
      <c r="B16" s="15" t="s">
        <v>10</v>
      </c>
      <c r="C16" s="13">
        <f>C28</f>
        <v>0</v>
      </c>
      <c r="D16" s="16" t="s">
        <v>16</v>
      </c>
      <c r="E16" s="12"/>
    </row>
    <row r="17" spans="1:7" x14ac:dyDescent="0.2">
      <c r="A17" s="26"/>
      <c r="B17" s="21" t="s">
        <v>27</v>
      </c>
      <c r="C17" s="8" t="e">
        <f>SUM(C18:C23)</f>
        <v>#DIV/0!</v>
      </c>
      <c r="D17" s="27" t="s">
        <v>24</v>
      </c>
      <c r="E17" s="12"/>
    </row>
    <row r="18" spans="1:7" x14ac:dyDescent="0.2">
      <c r="A18" s="26"/>
      <c r="B18" s="21" t="s">
        <v>26</v>
      </c>
      <c r="C18" s="6" t="e">
        <f>C48</f>
        <v>#DIV/0!</v>
      </c>
      <c r="D18" s="27" t="s">
        <v>24</v>
      </c>
      <c r="E18" s="12"/>
    </row>
    <row r="19" spans="1:7" x14ac:dyDescent="0.2">
      <c r="A19" s="26"/>
      <c r="B19" s="21" t="s">
        <v>28</v>
      </c>
      <c r="C19" s="6" t="e">
        <f>C75</f>
        <v>#DIV/0!</v>
      </c>
      <c r="D19" s="27" t="s">
        <v>24</v>
      </c>
      <c r="E19" s="12"/>
    </row>
    <row r="20" spans="1:7" x14ac:dyDescent="0.2">
      <c r="A20" s="26"/>
      <c r="B20" s="21" t="s">
        <v>29</v>
      </c>
      <c r="C20" s="6" t="e">
        <f>C114</f>
        <v>#DIV/0!</v>
      </c>
      <c r="D20" s="27" t="s">
        <v>24</v>
      </c>
      <c r="E20" s="12"/>
    </row>
    <row r="21" spans="1:7" x14ac:dyDescent="0.2">
      <c r="A21" s="26"/>
      <c r="B21" s="21" t="s">
        <v>30</v>
      </c>
      <c r="C21" s="6" t="e">
        <f>C133</f>
        <v>#DIV/0!</v>
      </c>
      <c r="D21" s="27" t="s">
        <v>24</v>
      </c>
      <c r="E21" s="12"/>
    </row>
    <row r="22" spans="1:7" x14ac:dyDescent="0.2">
      <c r="A22" s="26"/>
      <c r="B22" s="21" t="s">
        <v>31</v>
      </c>
      <c r="C22" s="6">
        <f>C190</f>
        <v>0</v>
      </c>
      <c r="D22" s="27" t="s">
        <v>24</v>
      </c>
      <c r="E22" s="12"/>
    </row>
    <row r="23" spans="1:7" ht="15" thickBot="1" x14ac:dyDescent="0.25">
      <c r="A23" s="17"/>
      <c r="B23" s="18" t="s">
        <v>32</v>
      </c>
      <c r="C23" s="11">
        <f>C277</f>
        <v>0</v>
      </c>
      <c r="D23" s="19" t="s">
        <v>24</v>
      </c>
      <c r="E23" s="12"/>
    </row>
    <row r="24" spans="1:7" x14ac:dyDescent="0.2">
      <c r="A24" s="4"/>
      <c r="B24" s="10"/>
      <c r="C24" s="12"/>
      <c r="D24" s="4"/>
      <c r="E24" s="4"/>
    </row>
    <row r="26" spans="1:7" ht="15" x14ac:dyDescent="0.25">
      <c r="A26" s="28" t="s">
        <v>15</v>
      </c>
    </row>
    <row r="27" spans="1:7" x14ac:dyDescent="0.2">
      <c r="B27" t="s">
        <v>9</v>
      </c>
      <c r="C27" s="42"/>
      <c r="D27" s="44"/>
      <c r="E27" s="12"/>
    </row>
    <row r="28" spans="1:7" x14ac:dyDescent="0.2">
      <c r="B28" t="s">
        <v>10</v>
      </c>
      <c r="C28" s="54"/>
      <c r="D28" s="55" t="s">
        <v>16</v>
      </c>
    </row>
    <row r="29" spans="1:7" x14ac:dyDescent="0.2">
      <c r="B29" t="s">
        <v>17</v>
      </c>
      <c r="C29" s="6">
        <f>IF(G34=0,G33,AVERAGE(G33:G34))</f>
        <v>0</v>
      </c>
      <c r="D29" t="s">
        <v>21</v>
      </c>
    </row>
    <row r="31" spans="1:7" x14ac:dyDescent="0.2">
      <c r="C31" s="85" t="s">
        <v>18</v>
      </c>
      <c r="D31" s="85"/>
    </row>
    <row r="32" spans="1:7" ht="26.25" customHeight="1" x14ac:dyDescent="0.2">
      <c r="B32" t="s">
        <v>22</v>
      </c>
      <c r="C32" s="41" t="s">
        <v>19</v>
      </c>
      <c r="D32" s="41" t="s">
        <v>20</v>
      </c>
      <c r="E32" s="22" t="s">
        <v>41</v>
      </c>
      <c r="F32" s="22" t="s">
        <v>124</v>
      </c>
      <c r="G32" t="s">
        <v>78</v>
      </c>
    </row>
    <row r="33" spans="1:21" x14ac:dyDescent="0.2">
      <c r="B33" s="5">
        <v>1</v>
      </c>
      <c r="C33" s="56"/>
      <c r="D33" s="56"/>
      <c r="E33" s="56"/>
      <c r="F33" s="56"/>
      <c r="G33" s="5">
        <f>IF(F33="",((C33+D33)/100)*E33,F33)</f>
        <v>0</v>
      </c>
    </row>
    <row r="34" spans="1:21" x14ac:dyDescent="0.2">
      <c r="B34" s="20">
        <v>2</v>
      </c>
      <c r="C34" s="56"/>
      <c r="D34" s="56"/>
      <c r="E34" s="56"/>
      <c r="F34" s="56"/>
      <c r="G34" s="5">
        <f>IF(F34="",((C34+D34)/100)*E34,F34)</f>
        <v>0</v>
      </c>
    </row>
    <row r="36" spans="1:21" ht="15" x14ac:dyDescent="0.25">
      <c r="A36" s="28" t="s">
        <v>23</v>
      </c>
    </row>
    <row r="37" spans="1:21" ht="14.25" customHeight="1" x14ac:dyDescent="0.25">
      <c r="A37" s="3" t="s">
        <v>33</v>
      </c>
    </row>
    <row r="38" spans="1:21" x14ac:dyDescent="0.2">
      <c r="A38" s="23"/>
      <c r="B38" s="23" t="s">
        <v>59</v>
      </c>
      <c r="E38" s="23" t="s">
        <v>60</v>
      </c>
      <c r="H38" s="30"/>
    </row>
    <row r="39" spans="1:21" ht="27.75" customHeight="1" x14ac:dyDescent="0.2">
      <c r="E39" t="s">
        <v>99</v>
      </c>
      <c r="F39" t="s">
        <v>49</v>
      </c>
      <c r="G39" t="s">
        <v>50</v>
      </c>
      <c r="H39" t="s">
        <v>79</v>
      </c>
      <c r="I39" t="s">
        <v>80</v>
      </c>
      <c r="J39" t="s">
        <v>51</v>
      </c>
      <c r="K39" t="s">
        <v>52</v>
      </c>
      <c r="L39" s="22" t="s">
        <v>55</v>
      </c>
      <c r="M39" s="22" t="s">
        <v>81</v>
      </c>
      <c r="N39" s="22" t="s">
        <v>57</v>
      </c>
      <c r="O39" s="22" t="s">
        <v>82</v>
      </c>
      <c r="P39" s="22" t="s">
        <v>56</v>
      </c>
      <c r="Q39" s="22" t="s">
        <v>53</v>
      </c>
      <c r="R39" s="22" t="s">
        <v>54</v>
      </c>
      <c r="S39" s="22" t="s">
        <v>83</v>
      </c>
      <c r="T39" s="22" t="s">
        <v>58</v>
      </c>
    </row>
    <row r="40" spans="1:21" x14ac:dyDescent="0.2">
      <c r="B40" t="s">
        <v>35</v>
      </c>
      <c r="C40" s="56"/>
      <c r="D40" t="s">
        <v>16</v>
      </c>
      <c r="E40" s="57"/>
      <c r="F40" s="56"/>
      <c r="G40" s="56"/>
      <c r="H40" s="56"/>
      <c r="I40" s="56"/>
      <c r="J40" s="56"/>
      <c r="K40" s="56"/>
      <c r="L40" s="6">
        <f>AVERAGE(F40/2,G40/2)</f>
        <v>0</v>
      </c>
      <c r="M40" s="6">
        <f>AVERAGE(H40/2,I40/2)</f>
        <v>0</v>
      </c>
      <c r="N40" s="6">
        <f t="shared" ref="N40:O42" si="0">PI()*L40*L40</f>
        <v>0</v>
      </c>
      <c r="O40" s="6">
        <f t="shared" si="0"/>
        <v>0</v>
      </c>
      <c r="P40" s="6" t="e">
        <f>AVERAGE(J40:K40)</f>
        <v>#DIV/0!</v>
      </c>
      <c r="Q40" s="56"/>
      <c r="R40" s="6" t="e">
        <f>N40*P40</f>
        <v>#DIV/0!</v>
      </c>
      <c r="S40" s="6" t="e">
        <f>O40*P40</f>
        <v>#DIV/0!</v>
      </c>
      <c r="T40" s="6" t="e">
        <f>Q40/(R40-S40)</f>
        <v>#DIV/0!</v>
      </c>
    </row>
    <row r="41" spans="1:21" x14ac:dyDescent="0.2">
      <c r="B41" s="40" t="s">
        <v>34</v>
      </c>
      <c r="C41" s="56"/>
      <c r="D41" t="s">
        <v>16</v>
      </c>
      <c r="E41" s="57"/>
      <c r="F41" s="56"/>
      <c r="G41" s="56"/>
      <c r="H41" s="56"/>
      <c r="I41" s="56"/>
      <c r="J41" s="56"/>
      <c r="K41" s="56"/>
      <c r="L41" s="6">
        <f>AVERAGE(F41/2,G41/2)</f>
        <v>0</v>
      </c>
      <c r="M41" s="6">
        <f>AVERAGE(H41/2,I41/2)</f>
        <v>0</v>
      </c>
      <c r="N41" s="6">
        <f t="shared" si="0"/>
        <v>0</v>
      </c>
      <c r="O41" s="6">
        <f t="shared" si="0"/>
        <v>0</v>
      </c>
      <c r="P41" s="6" t="e">
        <f>AVERAGE(J41:K41)</f>
        <v>#DIV/0!</v>
      </c>
      <c r="Q41" s="56"/>
      <c r="R41" s="6" t="e">
        <f>N41*P41</f>
        <v>#DIV/0!</v>
      </c>
      <c r="S41" s="6" t="e">
        <f>O41*P41</f>
        <v>#DIV/0!</v>
      </c>
      <c r="T41" s="6" t="e">
        <f>Q41/(R41-S41)</f>
        <v>#DIV/0!</v>
      </c>
    </row>
    <row r="42" spans="1:21" x14ac:dyDescent="0.2">
      <c r="B42" t="s">
        <v>36</v>
      </c>
      <c r="C42" s="56"/>
      <c r="D42" t="s">
        <v>16</v>
      </c>
      <c r="E42" s="57"/>
      <c r="F42" s="56"/>
      <c r="G42" s="56"/>
      <c r="H42" s="56"/>
      <c r="I42" s="56"/>
      <c r="J42" s="56"/>
      <c r="K42" s="56"/>
      <c r="L42" s="6">
        <f>AVERAGE(F42/2,G42/2)</f>
        <v>0</v>
      </c>
      <c r="M42" s="6">
        <f>AVERAGE(H42/2,I42/2)</f>
        <v>0</v>
      </c>
      <c r="N42" s="6">
        <f t="shared" si="0"/>
        <v>0</v>
      </c>
      <c r="O42" s="6">
        <f t="shared" si="0"/>
        <v>0</v>
      </c>
      <c r="P42" s="6" t="e">
        <f>AVERAGE(J42:K42)</f>
        <v>#DIV/0!</v>
      </c>
      <c r="Q42" s="56"/>
      <c r="R42" s="6" t="e">
        <f>N42*P42</f>
        <v>#DIV/0!</v>
      </c>
      <c r="S42" s="6" t="e">
        <f>O42*P42</f>
        <v>#DIV/0!</v>
      </c>
      <c r="T42" s="6" t="e">
        <f>Q42/(R42-S42)</f>
        <v>#DIV/0!</v>
      </c>
    </row>
    <row r="43" spans="1:21" x14ac:dyDescent="0.2">
      <c r="B43" s="40" t="s">
        <v>37</v>
      </c>
      <c r="C43" s="56"/>
      <c r="D43" t="s">
        <v>21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</row>
    <row r="44" spans="1:21" x14ac:dyDescent="0.2">
      <c r="B44" t="s">
        <v>38</v>
      </c>
      <c r="C44" s="56"/>
      <c r="D44" t="s">
        <v>21</v>
      </c>
    </row>
    <row r="45" spans="1:21" x14ac:dyDescent="0.2">
      <c r="B45" t="s">
        <v>46</v>
      </c>
      <c r="C45" s="5">
        <f>SUM(F51:F70)</f>
        <v>0</v>
      </c>
      <c r="D45" t="s">
        <v>47</v>
      </c>
    </row>
    <row r="46" spans="1:21" x14ac:dyDescent="0.2">
      <c r="B46" s="32" t="s">
        <v>84</v>
      </c>
      <c r="C46" s="33">
        <f>1/3*PI()*C43*((C40/200)^2+(C41/200)^2+(C40/200*C41/200))</f>
        <v>0</v>
      </c>
      <c r="D46" s="32" t="s">
        <v>47</v>
      </c>
    </row>
    <row r="47" spans="1:21" x14ac:dyDescent="0.2">
      <c r="B47" t="s">
        <v>48</v>
      </c>
      <c r="C47" s="5" t="e">
        <f>AVERAGE(T40:T42)</f>
        <v>#DIV/0!</v>
      </c>
      <c r="D47" t="s">
        <v>125</v>
      </c>
    </row>
    <row r="48" spans="1:21" x14ac:dyDescent="0.2">
      <c r="B48" t="s">
        <v>45</v>
      </c>
      <c r="C48" s="7" t="e">
        <f>C45*C47*1000</f>
        <v>#DIV/0!</v>
      </c>
      <c r="D48" t="s">
        <v>24</v>
      </c>
    </row>
    <row r="49" spans="2:15" ht="12" customHeight="1" x14ac:dyDescent="0.2">
      <c r="C49" s="12"/>
    </row>
    <row r="50" spans="2:15" ht="28.5" x14ac:dyDescent="0.2">
      <c r="B50" s="22" t="s">
        <v>39</v>
      </c>
      <c r="C50" s="24" t="s">
        <v>40</v>
      </c>
      <c r="D50" s="22" t="s">
        <v>43</v>
      </c>
      <c r="E50" s="22" t="s">
        <v>42</v>
      </c>
      <c r="F50" s="22" t="s">
        <v>97</v>
      </c>
      <c r="G50" s="22"/>
      <c r="I50" s="22"/>
      <c r="L50" s="22"/>
      <c r="M50" s="22"/>
      <c r="N50" s="22"/>
      <c r="O50" s="22"/>
    </row>
    <row r="51" spans="2:15" x14ac:dyDescent="0.2">
      <c r="B51" s="58"/>
      <c r="C51" s="59"/>
      <c r="D51" s="59"/>
      <c r="E51" s="59"/>
      <c r="F51" s="5">
        <f>1/3*PI()*(E51/100)*((C51/200)^2+(D51/200)^2+(C51/200*D51/200))</f>
        <v>0</v>
      </c>
      <c r="G51" s="4"/>
      <c r="H51" s="4"/>
      <c r="I51" s="4"/>
      <c r="J51" s="4"/>
      <c r="K51" s="4"/>
      <c r="L51" s="4"/>
      <c r="M51" s="4"/>
      <c r="N51" s="4"/>
      <c r="O51" s="4"/>
    </row>
    <row r="52" spans="2:15" x14ac:dyDescent="0.2">
      <c r="B52" s="57"/>
      <c r="C52" s="56"/>
      <c r="D52" s="59"/>
      <c r="E52" s="59"/>
      <c r="F52" s="5">
        <f t="shared" ref="F52:F70" si="1">1/3*PI()*(E52/100)*((C52/200)^2+(D52/200)^2+(C52/200*D52/200))</f>
        <v>0</v>
      </c>
      <c r="G52" s="4"/>
      <c r="H52" s="4"/>
      <c r="I52" s="4"/>
      <c r="J52" s="4"/>
      <c r="K52" s="4"/>
      <c r="L52" s="4"/>
      <c r="M52" s="4"/>
      <c r="N52" s="4"/>
      <c r="O52" s="4"/>
    </row>
    <row r="53" spans="2:15" x14ac:dyDescent="0.2">
      <c r="B53" s="57"/>
      <c r="C53" s="56"/>
      <c r="D53" s="59"/>
      <c r="E53" s="59"/>
      <c r="F53" s="5">
        <f t="shared" si="1"/>
        <v>0</v>
      </c>
      <c r="G53" s="4"/>
      <c r="H53" s="4"/>
      <c r="I53" s="4"/>
      <c r="J53" s="4"/>
      <c r="K53" s="4"/>
      <c r="L53" s="4"/>
      <c r="M53" s="4"/>
      <c r="N53" s="4"/>
      <c r="O53" s="4"/>
    </row>
    <row r="54" spans="2:15" x14ac:dyDescent="0.2">
      <c r="B54" s="57"/>
      <c r="C54" s="56"/>
      <c r="D54" s="59"/>
      <c r="E54" s="59"/>
      <c r="F54" s="5">
        <f t="shared" si="1"/>
        <v>0</v>
      </c>
      <c r="G54" s="4"/>
      <c r="H54" s="4"/>
      <c r="I54" s="4"/>
      <c r="J54" s="4"/>
      <c r="K54" s="4"/>
      <c r="L54" s="4"/>
      <c r="M54" s="4"/>
      <c r="N54" s="4"/>
      <c r="O54" s="4"/>
    </row>
    <row r="55" spans="2:15" x14ac:dyDescent="0.2">
      <c r="B55" s="57"/>
      <c r="C55" s="56"/>
      <c r="D55" s="59"/>
      <c r="E55" s="59"/>
      <c r="F55" s="5">
        <f t="shared" si="1"/>
        <v>0</v>
      </c>
      <c r="G55" s="4"/>
      <c r="H55" s="4"/>
      <c r="I55" s="4"/>
      <c r="J55" s="4"/>
      <c r="K55" s="4"/>
      <c r="L55" s="4"/>
      <c r="M55" s="4"/>
      <c r="N55" s="4"/>
      <c r="O55" s="4"/>
    </row>
    <row r="56" spans="2:15" x14ac:dyDescent="0.2">
      <c r="B56" s="57"/>
      <c r="C56" s="56"/>
      <c r="D56" s="59"/>
      <c r="E56" s="59"/>
      <c r="F56" s="5">
        <f t="shared" si="1"/>
        <v>0</v>
      </c>
      <c r="G56" s="4"/>
      <c r="H56" s="4"/>
      <c r="I56" s="4"/>
      <c r="J56" s="4"/>
      <c r="K56" s="4"/>
      <c r="L56" s="4"/>
      <c r="M56" s="4"/>
      <c r="N56" s="4"/>
      <c r="O56" s="4"/>
    </row>
    <row r="57" spans="2:15" x14ac:dyDescent="0.2">
      <c r="B57" s="57"/>
      <c r="C57" s="56"/>
      <c r="D57" s="59"/>
      <c r="E57" s="59"/>
      <c r="F57" s="5">
        <f t="shared" si="1"/>
        <v>0</v>
      </c>
      <c r="G57" s="4"/>
      <c r="H57" s="4"/>
      <c r="I57" s="4"/>
      <c r="J57" s="4"/>
      <c r="K57" s="4"/>
      <c r="L57" s="4"/>
      <c r="M57" s="4"/>
      <c r="N57" s="4"/>
      <c r="O57" s="4"/>
    </row>
    <row r="58" spans="2:15" x14ac:dyDescent="0.2">
      <c r="B58" s="57"/>
      <c r="C58" s="56"/>
      <c r="D58" s="59"/>
      <c r="E58" s="59"/>
      <c r="F58" s="5">
        <f t="shared" si="1"/>
        <v>0</v>
      </c>
      <c r="G58" s="4"/>
      <c r="H58" s="4"/>
      <c r="I58" s="4"/>
      <c r="J58" s="4"/>
      <c r="K58" s="4"/>
      <c r="L58" s="4"/>
      <c r="M58" s="4"/>
      <c r="N58" s="4"/>
      <c r="O58" s="4"/>
    </row>
    <row r="59" spans="2:15" x14ac:dyDescent="0.2">
      <c r="B59" s="57"/>
      <c r="C59" s="56"/>
      <c r="D59" s="59"/>
      <c r="E59" s="59"/>
      <c r="F59" s="5">
        <f t="shared" si="1"/>
        <v>0</v>
      </c>
      <c r="G59" s="4"/>
      <c r="H59" s="4"/>
      <c r="I59" s="4"/>
      <c r="J59" s="4"/>
      <c r="K59" s="4"/>
      <c r="L59" s="4"/>
      <c r="M59" s="4"/>
      <c r="N59" s="4"/>
      <c r="O59" s="4"/>
    </row>
    <row r="60" spans="2:15" x14ac:dyDescent="0.2">
      <c r="B60" s="57"/>
      <c r="C60" s="56"/>
      <c r="D60" s="59"/>
      <c r="E60" s="59"/>
      <c r="F60" s="5">
        <f t="shared" si="1"/>
        <v>0</v>
      </c>
      <c r="G60" s="4"/>
      <c r="H60" s="4"/>
      <c r="I60" s="4"/>
      <c r="J60" s="4"/>
      <c r="K60" s="4"/>
      <c r="L60" s="4"/>
      <c r="M60" s="4"/>
      <c r="N60" s="4"/>
      <c r="O60" s="4"/>
    </row>
    <row r="61" spans="2:15" x14ac:dyDescent="0.2">
      <c r="B61" s="57"/>
      <c r="C61" s="56"/>
      <c r="D61" s="59"/>
      <c r="E61" s="59"/>
      <c r="F61" s="5">
        <f t="shared" si="1"/>
        <v>0</v>
      </c>
      <c r="G61" s="4"/>
      <c r="H61" s="4"/>
      <c r="I61" s="4"/>
      <c r="J61" s="4"/>
      <c r="K61" s="4"/>
      <c r="L61" s="4"/>
      <c r="M61" s="4"/>
      <c r="N61" s="4"/>
      <c r="O61" s="4"/>
    </row>
    <row r="62" spans="2:15" x14ac:dyDescent="0.2">
      <c r="B62" s="57"/>
      <c r="C62" s="56"/>
      <c r="D62" s="59"/>
      <c r="E62" s="59"/>
      <c r="F62" s="5">
        <f t="shared" si="1"/>
        <v>0</v>
      </c>
      <c r="G62" s="4"/>
      <c r="H62" s="4"/>
      <c r="I62" s="4"/>
      <c r="J62" s="4"/>
      <c r="K62" s="4"/>
      <c r="L62" s="4"/>
      <c r="M62" s="4"/>
      <c r="N62" s="4"/>
      <c r="O62" s="4"/>
    </row>
    <row r="63" spans="2:15" x14ac:dyDescent="0.2">
      <c r="B63" s="57"/>
      <c r="C63" s="56"/>
      <c r="D63" s="56"/>
      <c r="E63" s="56"/>
      <c r="F63" s="5">
        <f t="shared" si="1"/>
        <v>0</v>
      </c>
      <c r="G63" s="4"/>
      <c r="H63" s="4"/>
      <c r="I63" s="4"/>
      <c r="J63" s="4"/>
      <c r="K63" s="4"/>
      <c r="L63" s="4"/>
      <c r="M63" s="4"/>
      <c r="N63" s="4"/>
      <c r="O63" s="4"/>
    </row>
    <row r="64" spans="2:15" x14ac:dyDescent="0.2">
      <c r="B64" s="57"/>
      <c r="C64" s="56"/>
      <c r="D64" s="56"/>
      <c r="E64" s="56"/>
      <c r="F64" s="5">
        <f t="shared" si="1"/>
        <v>0</v>
      </c>
      <c r="G64" s="4"/>
      <c r="H64" s="4"/>
      <c r="I64" s="4"/>
      <c r="J64" s="4"/>
      <c r="K64" s="4"/>
      <c r="L64" s="4"/>
      <c r="M64" s="4"/>
      <c r="N64" s="4"/>
      <c r="O64" s="4"/>
    </row>
    <row r="65" spans="1:15" x14ac:dyDescent="0.2">
      <c r="B65" s="57"/>
      <c r="C65" s="56"/>
      <c r="D65" s="56"/>
      <c r="E65" s="56"/>
      <c r="F65" s="5">
        <f t="shared" si="1"/>
        <v>0</v>
      </c>
      <c r="G65" s="4"/>
      <c r="H65" s="4"/>
      <c r="I65" s="4"/>
      <c r="J65" s="4"/>
      <c r="K65" s="4"/>
      <c r="L65" s="4"/>
      <c r="M65" s="4"/>
      <c r="N65" s="4"/>
      <c r="O65" s="4"/>
    </row>
    <row r="66" spans="1:15" x14ac:dyDescent="0.2">
      <c r="B66" s="57"/>
      <c r="C66" s="56"/>
      <c r="D66" s="56"/>
      <c r="E66" s="56"/>
      <c r="F66" s="5">
        <f t="shared" si="1"/>
        <v>0</v>
      </c>
      <c r="G66" s="4"/>
      <c r="H66" s="4"/>
      <c r="I66" s="4"/>
      <c r="J66" s="4"/>
      <c r="K66" s="4"/>
      <c r="L66" s="4"/>
      <c r="M66" s="4"/>
      <c r="N66" s="4"/>
      <c r="O66" s="4"/>
    </row>
    <row r="67" spans="1:15" x14ac:dyDescent="0.2">
      <c r="B67" s="57"/>
      <c r="C67" s="56"/>
      <c r="D67" s="56"/>
      <c r="E67" s="56"/>
      <c r="F67" s="5">
        <f t="shared" si="1"/>
        <v>0</v>
      </c>
      <c r="G67" s="4"/>
      <c r="H67" s="4"/>
      <c r="I67" s="4"/>
      <c r="J67" s="4"/>
      <c r="K67" s="4"/>
      <c r="L67" s="4"/>
      <c r="M67" s="4"/>
      <c r="N67" s="4"/>
      <c r="O67" s="4"/>
    </row>
    <row r="68" spans="1:15" x14ac:dyDescent="0.2">
      <c r="B68" s="57"/>
      <c r="C68" s="56"/>
      <c r="D68" s="56"/>
      <c r="E68" s="56"/>
      <c r="F68" s="5">
        <f t="shared" si="1"/>
        <v>0</v>
      </c>
      <c r="G68" s="4"/>
      <c r="H68" s="4"/>
      <c r="I68" s="4"/>
      <c r="J68" s="4"/>
      <c r="K68" s="4"/>
      <c r="L68" s="4"/>
      <c r="M68" s="4"/>
      <c r="N68" s="4"/>
      <c r="O68" s="4"/>
    </row>
    <row r="69" spans="1:15" x14ac:dyDescent="0.2">
      <c r="B69" s="57"/>
      <c r="C69" s="56"/>
      <c r="D69" s="56"/>
      <c r="E69" s="56"/>
      <c r="F69" s="5">
        <f t="shared" si="1"/>
        <v>0</v>
      </c>
      <c r="G69" s="4"/>
      <c r="H69" s="4"/>
      <c r="I69" s="4"/>
      <c r="J69" s="4"/>
      <c r="K69" s="4"/>
      <c r="L69" s="4"/>
      <c r="M69" s="4"/>
      <c r="N69" s="4"/>
      <c r="O69" s="4"/>
    </row>
    <row r="70" spans="1:15" x14ac:dyDescent="0.2">
      <c r="B70" s="57"/>
      <c r="C70" s="56"/>
      <c r="D70" s="56"/>
      <c r="E70" s="56"/>
      <c r="F70" s="5">
        <f t="shared" si="1"/>
        <v>0</v>
      </c>
      <c r="G70" s="4"/>
      <c r="H70" s="4"/>
      <c r="I70" s="4"/>
      <c r="J70" s="4"/>
      <c r="K70" s="4"/>
      <c r="L70" s="4"/>
      <c r="M70" s="4"/>
      <c r="N70" s="4"/>
      <c r="O70" s="4"/>
    </row>
    <row r="71" spans="1:15" x14ac:dyDescent="0.2">
      <c r="B71" s="12"/>
      <c r="C71" s="12"/>
      <c r="D71" s="12"/>
      <c r="E71" s="12"/>
      <c r="F71" s="4"/>
      <c r="G71" s="4"/>
      <c r="H71" s="4"/>
      <c r="I71" s="4"/>
      <c r="J71" s="4"/>
      <c r="K71" s="4"/>
      <c r="L71" s="4"/>
      <c r="M71" s="4"/>
      <c r="N71" s="4"/>
      <c r="O71" s="4"/>
    </row>
    <row r="73" spans="1:15" ht="15" x14ac:dyDescent="0.25">
      <c r="A73" s="3" t="s">
        <v>28</v>
      </c>
    </row>
    <row r="74" spans="1:15" ht="15" x14ac:dyDescent="0.25">
      <c r="A74" s="3"/>
      <c r="C74" s="12"/>
      <c r="E74" t="s">
        <v>67</v>
      </c>
    </row>
    <row r="75" spans="1:15" ht="15" x14ac:dyDescent="0.25">
      <c r="A75" s="3"/>
      <c r="B75" t="s">
        <v>75</v>
      </c>
      <c r="C75" s="7" t="e">
        <f>IF(C94="",C78*AVERAGE(I76:I78),IF(C78=0,C94,C94+(C78*AVERAGE(I76:I78))))</f>
        <v>#DIV/0!</v>
      </c>
      <c r="D75" t="s">
        <v>24</v>
      </c>
      <c r="E75" t="s">
        <v>77</v>
      </c>
      <c r="F75" t="s">
        <v>64</v>
      </c>
      <c r="G75" t="s">
        <v>65</v>
      </c>
      <c r="H75" t="s">
        <v>53</v>
      </c>
      <c r="I75" t="s">
        <v>104</v>
      </c>
    </row>
    <row r="76" spans="1:15" ht="15" x14ac:dyDescent="0.25">
      <c r="A76" s="3"/>
      <c r="E76" s="29">
        <v>1</v>
      </c>
      <c r="F76" s="57"/>
      <c r="G76" s="56"/>
      <c r="H76" s="56"/>
      <c r="I76" s="6" t="e">
        <f>H76/G76</f>
        <v>#DIV/0!</v>
      </c>
      <c r="K76" s="12"/>
      <c r="L76" s="12"/>
      <c r="M76" s="12"/>
      <c r="N76" s="12"/>
    </row>
    <row r="77" spans="1:15" x14ac:dyDescent="0.2">
      <c r="B77" s="31" t="s">
        <v>117</v>
      </c>
      <c r="E77" s="29">
        <v>2</v>
      </c>
      <c r="F77" s="57"/>
      <c r="G77" s="56"/>
      <c r="H77" s="56"/>
      <c r="I77" s="6" t="e">
        <f>H77/G77</f>
        <v>#DIV/0!</v>
      </c>
      <c r="K77" s="12"/>
      <c r="L77" s="12"/>
      <c r="M77" s="12"/>
      <c r="N77" s="12"/>
    </row>
    <row r="78" spans="1:15" x14ac:dyDescent="0.2">
      <c r="B78" t="s">
        <v>93</v>
      </c>
      <c r="C78" s="5">
        <f>SUM(C80:C90)</f>
        <v>0</v>
      </c>
      <c r="D78" t="s">
        <v>24</v>
      </c>
      <c r="E78" s="29">
        <v>3</v>
      </c>
      <c r="F78" s="57"/>
      <c r="G78" s="56"/>
      <c r="H78" s="56"/>
      <c r="I78" s="6" t="e">
        <f>H78/G78</f>
        <v>#DIV/0!</v>
      </c>
      <c r="K78" s="12"/>
      <c r="L78" s="12"/>
      <c r="M78" s="12"/>
      <c r="N78" s="12"/>
    </row>
    <row r="79" spans="1:15" x14ac:dyDescent="0.2">
      <c r="C79" s="12"/>
      <c r="D79" s="12"/>
      <c r="E79" s="12"/>
      <c r="F79" s="12"/>
      <c r="G79" s="4"/>
      <c r="H79" s="4"/>
      <c r="I79" s="4"/>
      <c r="J79" s="4"/>
    </row>
    <row r="80" spans="1:15" x14ac:dyDescent="0.2">
      <c r="B80" t="s">
        <v>116</v>
      </c>
      <c r="C80" s="56"/>
      <c r="D80" s="12" t="s">
        <v>24</v>
      </c>
      <c r="E80" s="12"/>
      <c r="F80" s="12"/>
      <c r="G80" s="4"/>
      <c r="H80" s="4"/>
      <c r="I80" s="4"/>
      <c r="J80" s="4"/>
    </row>
    <row r="81" spans="2:11" x14ac:dyDescent="0.2">
      <c r="C81" s="56"/>
      <c r="D81" s="12" t="s">
        <v>24</v>
      </c>
      <c r="E81" s="12"/>
      <c r="F81" s="12"/>
      <c r="G81" s="4"/>
      <c r="H81" s="4"/>
      <c r="I81" s="4"/>
      <c r="J81" s="4"/>
    </row>
    <row r="82" spans="2:11" x14ac:dyDescent="0.2">
      <c r="C82" s="56"/>
      <c r="D82" s="12" t="s">
        <v>24</v>
      </c>
      <c r="E82" s="12"/>
      <c r="F82" s="12"/>
      <c r="G82" s="4"/>
      <c r="H82" s="4"/>
      <c r="I82" s="4"/>
      <c r="J82" s="4"/>
    </row>
    <row r="83" spans="2:11" x14ac:dyDescent="0.2">
      <c r="C83" s="56"/>
      <c r="D83" s="12" t="s">
        <v>24</v>
      </c>
      <c r="E83" s="12"/>
      <c r="F83" s="12"/>
      <c r="G83" s="4"/>
      <c r="H83" s="4"/>
      <c r="I83" s="4"/>
      <c r="J83" s="4"/>
    </row>
    <row r="84" spans="2:11" x14ac:dyDescent="0.2">
      <c r="C84" s="56"/>
      <c r="D84" s="12" t="s">
        <v>24</v>
      </c>
      <c r="E84" s="12"/>
      <c r="F84" s="12"/>
      <c r="G84" s="4"/>
      <c r="H84" s="4"/>
      <c r="I84" s="4"/>
      <c r="J84" s="4"/>
    </row>
    <row r="85" spans="2:11" x14ac:dyDescent="0.2">
      <c r="C85" s="56"/>
      <c r="D85" s="12" t="s">
        <v>24</v>
      </c>
      <c r="E85" s="12"/>
      <c r="F85" s="12"/>
      <c r="G85" s="4"/>
      <c r="H85" s="4"/>
      <c r="I85" s="4"/>
      <c r="J85" s="4"/>
    </row>
    <row r="86" spans="2:11" x14ac:dyDescent="0.2">
      <c r="C86" s="56"/>
      <c r="D86" s="12" t="s">
        <v>24</v>
      </c>
      <c r="E86" s="12"/>
      <c r="F86" s="12"/>
      <c r="G86" s="4"/>
      <c r="H86" s="4"/>
      <c r="I86" s="4"/>
      <c r="J86" s="4"/>
    </row>
    <row r="87" spans="2:11" x14ac:dyDescent="0.2">
      <c r="C87" s="56"/>
      <c r="D87" s="12" t="s">
        <v>24</v>
      </c>
      <c r="E87" s="12"/>
      <c r="F87" s="12"/>
      <c r="G87" s="4"/>
      <c r="H87" s="4"/>
      <c r="I87" s="4"/>
      <c r="J87" s="4"/>
    </row>
    <row r="88" spans="2:11" x14ac:dyDescent="0.2">
      <c r="C88" s="56"/>
      <c r="D88" s="12" t="s">
        <v>24</v>
      </c>
      <c r="E88" s="12"/>
      <c r="F88" s="12"/>
      <c r="G88" s="4"/>
      <c r="H88" s="4"/>
      <c r="I88" s="4"/>
      <c r="J88" s="4"/>
    </row>
    <row r="89" spans="2:11" x14ac:dyDescent="0.2">
      <c r="C89" s="56"/>
      <c r="D89" s="12" t="s">
        <v>24</v>
      </c>
      <c r="E89" s="12"/>
      <c r="F89" s="12"/>
      <c r="G89" s="4"/>
      <c r="H89" s="4"/>
      <c r="I89" s="4"/>
      <c r="J89" s="4"/>
    </row>
    <row r="90" spans="2:11" x14ac:dyDescent="0.2">
      <c r="C90" s="56"/>
      <c r="D90" s="12" t="s">
        <v>24</v>
      </c>
      <c r="E90" s="12"/>
      <c r="F90" s="12"/>
      <c r="G90" s="4"/>
      <c r="H90" s="4"/>
      <c r="I90" s="4"/>
      <c r="J90" s="4"/>
    </row>
    <row r="91" spans="2:11" x14ac:dyDescent="0.2">
      <c r="C91" s="12"/>
      <c r="D91" s="12"/>
      <c r="E91" s="12"/>
      <c r="F91" s="12"/>
      <c r="G91" s="12"/>
      <c r="H91" s="12"/>
      <c r="I91" s="12"/>
      <c r="J91" s="12"/>
      <c r="K91" s="12"/>
    </row>
    <row r="92" spans="2:11" x14ac:dyDescent="0.2">
      <c r="B92" s="25" t="s">
        <v>76</v>
      </c>
    </row>
    <row r="93" spans="2:11" x14ac:dyDescent="0.2">
      <c r="B93" t="s">
        <v>92</v>
      </c>
      <c r="C93" s="5" t="str">
        <f>IF(C97="cube",C103*C104*C105/10^6,IF(C97="cylinder",PI()*(AVERAGE(C107:C108)/2)^2*AVERAGE(C109:C110)/10^6,IF(C97="frustum",1/3*PI()*C101/100*((C99/200)^2+(C100/200)^2+((C99/200)+(C100/200))),"")))</f>
        <v/>
      </c>
      <c r="D93" t="s">
        <v>47</v>
      </c>
    </row>
    <row r="94" spans="2:11" x14ac:dyDescent="0.2">
      <c r="B94" t="s">
        <v>91</v>
      </c>
      <c r="C94" s="5" t="str">
        <f>IF(C97="","",C93*T101*1000)</f>
        <v/>
      </c>
      <c r="D94" t="s">
        <v>24</v>
      </c>
    </row>
    <row r="96" spans="2:11" x14ac:dyDescent="0.2">
      <c r="B96" s="31" t="s">
        <v>114</v>
      </c>
    </row>
    <row r="97" spans="1:22" ht="15" x14ac:dyDescent="0.25">
      <c r="B97" s="3" t="s">
        <v>88</v>
      </c>
      <c r="C97" s="56"/>
    </row>
    <row r="98" spans="1:22" x14ac:dyDescent="0.2">
      <c r="B98" s="23" t="s">
        <v>108</v>
      </c>
      <c r="C98" s="4"/>
      <c r="D98" s="31"/>
    </row>
    <row r="99" spans="1:22" ht="13.5" customHeight="1" x14ac:dyDescent="0.2">
      <c r="B99" t="s">
        <v>106</v>
      </c>
      <c r="C99" s="59"/>
      <c r="D99" t="s">
        <v>16</v>
      </c>
      <c r="E99" s="9" t="s">
        <v>63</v>
      </c>
      <c r="U99" s="22"/>
      <c r="V99" s="22"/>
    </row>
    <row r="100" spans="1:22" ht="14.25" customHeight="1" x14ac:dyDescent="0.2">
      <c r="B100" t="s">
        <v>105</v>
      </c>
      <c r="C100" s="56"/>
      <c r="D100" t="s">
        <v>16</v>
      </c>
      <c r="E100" t="s">
        <v>62</v>
      </c>
      <c r="F100" t="s">
        <v>49</v>
      </c>
      <c r="G100" t="s">
        <v>50</v>
      </c>
      <c r="H100" t="s">
        <v>79</v>
      </c>
      <c r="I100" t="s">
        <v>80</v>
      </c>
      <c r="J100" s="22" t="s">
        <v>55</v>
      </c>
      <c r="K100" s="22" t="s">
        <v>81</v>
      </c>
      <c r="L100" s="22" t="s">
        <v>57</v>
      </c>
      <c r="M100" s="22" t="s">
        <v>82</v>
      </c>
      <c r="N100" t="s">
        <v>51</v>
      </c>
      <c r="O100" t="s">
        <v>52</v>
      </c>
      <c r="P100" s="22" t="s">
        <v>56</v>
      </c>
      <c r="Q100" s="22" t="s">
        <v>53</v>
      </c>
      <c r="R100" s="22" t="s">
        <v>54</v>
      </c>
      <c r="S100" s="22" t="s">
        <v>83</v>
      </c>
      <c r="T100" s="22" t="s">
        <v>58</v>
      </c>
    </row>
    <row r="101" spans="1:22" x14ac:dyDescent="0.2">
      <c r="B101" t="s">
        <v>107</v>
      </c>
      <c r="C101" s="59"/>
      <c r="D101" t="s">
        <v>16</v>
      </c>
      <c r="E101" s="57"/>
      <c r="F101" s="56"/>
      <c r="G101" s="56"/>
      <c r="H101" s="56"/>
      <c r="I101" s="56"/>
      <c r="J101" s="6">
        <f>AVERAGE(F101/2,G101/2)</f>
        <v>0</v>
      </c>
      <c r="K101" s="6">
        <f>AVERAGE(H101/2,I101/2)</f>
        <v>0</v>
      </c>
      <c r="L101" s="6">
        <f>PI()*J101*J101</f>
        <v>0</v>
      </c>
      <c r="M101" s="6">
        <f>PI()*K101*K101</f>
        <v>0</v>
      </c>
      <c r="N101" s="56"/>
      <c r="O101" s="56"/>
      <c r="P101" s="6" t="e">
        <f>AVERAGE(N101:O101)</f>
        <v>#DIV/0!</v>
      </c>
      <c r="Q101" s="56"/>
      <c r="R101" s="6" t="e">
        <f>L101*P101/4</f>
        <v>#DIV/0!</v>
      </c>
      <c r="S101" s="6" t="e">
        <f>M101*P101</f>
        <v>#DIV/0!</v>
      </c>
      <c r="T101" s="6" t="e">
        <f>Q101/(R101-S101)</f>
        <v>#DIV/0!</v>
      </c>
    </row>
    <row r="102" spans="1:22" x14ac:dyDescent="0.2">
      <c r="B102" s="23" t="s">
        <v>109</v>
      </c>
      <c r="C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</row>
    <row r="103" spans="1:22" x14ac:dyDescent="0.2">
      <c r="B103" t="s">
        <v>110</v>
      </c>
      <c r="C103" s="59"/>
      <c r="D103" t="s">
        <v>16</v>
      </c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4"/>
    </row>
    <row r="104" spans="1:22" x14ac:dyDescent="0.2">
      <c r="B104" t="s">
        <v>111</v>
      </c>
      <c r="C104" s="59"/>
      <c r="D104" t="s">
        <v>16</v>
      </c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4"/>
    </row>
    <row r="105" spans="1:22" x14ac:dyDescent="0.2">
      <c r="B105" t="s">
        <v>112</v>
      </c>
      <c r="C105" s="59"/>
      <c r="D105" t="s">
        <v>16</v>
      </c>
    </row>
    <row r="106" spans="1:22" x14ac:dyDescent="0.2">
      <c r="B106" s="23" t="s">
        <v>113</v>
      </c>
      <c r="C106" s="35"/>
    </row>
    <row r="107" spans="1:22" x14ac:dyDescent="0.2">
      <c r="B107" s="9" t="s">
        <v>89</v>
      </c>
      <c r="C107" s="59"/>
      <c r="D107" t="s">
        <v>16</v>
      </c>
    </row>
    <row r="108" spans="1:22" x14ac:dyDescent="0.2">
      <c r="B108" t="s">
        <v>90</v>
      </c>
      <c r="C108" s="59"/>
      <c r="D108" t="s">
        <v>16</v>
      </c>
    </row>
    <row r="109" spans="1:22" x14ac:dyDescent="0.2">
      <c r="B109" t="s">
        <v>85</v>
      </c>
      <c r="C109" s="59"/>
      <c r="D109" t="s">
        <v>16</v>
      </c>
    </row>
    <row r="110" spans="1:22" x14ac:dyDescent="0.2">
      <c r="B110" t="s">
        <v>86</v>
      </c>
      <c r="C110" s="59"/>
      <c r="D110" t="s">
        <v>16</v>
      </c>
    </row>
    <row r="111" spans="1:22" x14ac:dyDescent="0.2">
      <c r="C111" s="35"/>
    </row>
    <row r="112" spans="1:22" ht="15" x14ac:dyDescent="0.25">
      <c r="A112" s="3" t="s">
        <v>29</v>
      </c>
    </row>
    <row r="113" spans="1:14" ht="15" x14ac:dyDescent="0.25">
      <c r="A113" s="3"/>
      <c r="B113" t="s">
        <v>61</v>
      </c>
      <c r="C113" s="6">
        <f>SUM(C119:C129)</f>
        <v>0</v>
      </c>
      <c r="D113" t="s">
        <v>24</v>
      </c>
      <c r="E113" t="s">
        <v>66</v>
      </c>
    </row>
    <row r="114" spans="1:14" x14ac:dyDescent="0.2">
      <c r="B114" t="s">
        <v>44</v>
      </c>
      <c r="C114" s="7" t="e">
        <f>C113*AVERAGE(I116)</f>
        <v>#DIV/0!</v>
      </c>
      <c r="D114" t="s">
        <v>24</v>
      </c>
      <c r="E114" t="s">
        <v>77</v>
      </c>
      <c r="F114" t="s">
        <v>64</v>
      </c>
      <c r="G114" t="s">
        <v>65</v>
      </c>
      <c r="H114" t="s">
        <v>53</v>
      </c>
      <c r="I114" t="s">
        <v>104</v>
      </c>
    </row>
    <row r="115" spans="1:14" x14ac:dyDescent="0.2">
      <c r="C115" s="12"/>
      <c r="D115" s="12"/>
      <c r="E115" s="5">
        <v>1</v>
      </c>
      <c r="F115" s="57"/>
      <c r="G115" s="56"/>
      <c r="H115" s="56"/>
      <c r="I115" s="6" t="e">
        <f>H115/G115</f>
        <v>#DIV/0!</v>
      </c>
      <c r="K115" s="12"/>
      <c r="L115" s="12"/>
      <c r="M115" s="12"/>
      <c r="N115" s="12"/>
    </row>
    <row r="116" spans="1:14" x14ac:dyDescent="0.2">
      <c r="C116" s="12"/>
      <c r="D116" s="12"/>
      <c r="E116" s="5">
        <v>2</v>
      </c>
      <c r="F116" s="57"/>
      <c r="G116" s="56"/>
      <c r="H116" s="56"/>
      <c r="I116" s="6" t="e">
        <f>H116/G116</f>
        <v>#DIV/0!</v>
      </c>
      <c r="K116" s="12"/>
      <c r="L116" s="12"/>
      <c r="M116" s="12"/>
      <c r="N116" s="12"/>
    </row>
    <row r="117" spans="1:14" x14ac:dyDescent="0.2">
      <c r="C117" s="12"/>
      <c r="D117" s="12"/>
      <c r="E117" s="34"/>
      <c r="F117" s="39"/>
      <c r="G117" s="34"/>
      <c r="H117" s="34"/>
      <c r="I117" s="34"/>
      <c r="K117" s="12"/>
      <c r="L117" s="12"/>
      <c r="M117" s="12"/>
      <c r="N117" s="12"/>
    </row>
    <row r="118" spans="1:14" x14ac:dyDescent="0.2">
      <c r="C118" s="12"/>
      <c r="D118" s="12"/>
      <c r="E118" s="4"/>
      <c r="F118" s="34"/>
      <c r="G118" s="34"/>
      <c r="H118" s="34"/>
      <c r="I118" s="12"/>
      <c r="K118" s="12"/>
      <c r="L118" s="12"/>
      <c r="M118" s="12"/>
      <c r="N118" s="12"/>
    </row>
    <row r="119" spans="1:14" x14ac:dyDescent="0.2">
      <c r="B119" t="s">
        <v>116</v>
      </c>
      <c r="C119" s="56"/>
      <c r="D119" s="12" t="s">
        <v>24</v>
      </c>
      <c r="E119" s="12"/>
      <c r="F119" s="12"/>
      <c r="G119" s="4"/>
      <c r="H119" s="4"/>
      <c r="I119" s="4"/>
      <c r="J119" s="4"/>
    </row>
    <row r="120" spans="1:14" x14ac:dyDescent="0.2">
      <c r="C120" s="56"/>
      <c r="D120" s="12" t="s">
        <v>24</v>
      </c>
      <c r="E120" s="12"/>
      <c r="F120" s="12"/>
      <c r="G120" s="4"/>
      <c r="H120" s="4"/>
      <c r="I120" s="4"/>
      <c r="J120" s="4"/>
    </row>
    <row r="121" spans="1:14" x14ac:dyDescent="0.2">
      <c r="C121" s="56"/>
      <c r="D121" s="12" t="s">
        <v>24</v>
      </c>
      <c r="E121" s="12"/>
      <c r="F121" s="12"/>
      <c r="G121" s="4"/>
      <c r="H121" s="4"/>
      <c r="I121" s="4"/>
      <c r="J121" s="4"/>
    </row>
    <row r="122" spans="1:14" x14ac:dyDescent="0.2">
      <c r="C122" s="56"/>
      <c r="D122" s="12" t="s">
        <v>24</v>
      </c>
      <c r="E122" s="12"/>
      <c r="F122" s="12"/>
      <c r="G122" s="4"/>
      <c r="H122" s="4"/>
      <c r="I122" s="4"/>
      <c r="J122" s="4"/>
    </row>
    <row r="123" spans="1:14" x14ac:dyDescent="0.2">
      <c r="C123" s="56"/>
      <c r="D123" s="12" t="s">
        <v>24</v>
      </c>
      <c r="E123" s="12"/>
      <c r="F123" s="12"/>
      <c r="G123" s="4"/>
      <c r="H123" s="4"/>
      <c r="I123" s="4"/>
      <c r="J123" s="4"/>
    </row>
    <row r="124" spans="1:14" x14ac:dyDescent="0.2">
      <c r="C124" s="56"/>
      <c r="D124" s="12" t="s">
        <v>24</v>
      </c>
      <c r="E124" s="12"/>
      <c r="F124" s="12"/>
      <c r="G124" s="4"/>
      <c r="H124" s="4"/>
      <c r="I124" s="4"/>
      <c r="J124" s="4"/>
    </row>
    <row r="125" spans="1:14" x14ac:dyDescent="0.2">
      <c r="C125" s="56"/>
      <c r="D125" s="12" t="s">
        <v>24</v>
      </c>
      <c r="E125" s="12"/>
      <c r="F125" s="12"/>
      <c r="G125" s="4"/>
      <c r="H125" s="4"/>
      <c r="I125" s="4"/>
      <c r="J125" s="4"/>
    </row>
    <row r="126" spans="1:14" x14ac:dyDescent="0.2">
      <c r="C126" s="56"/>
      <c r="D126" s="12" t="s">
        <v>24</v>
      </c>
      <c r="E126" s="12"/>
      <c r="F126" s="12"/>
      <c r="G126" s="4"/>
      <c r="H126" s="4"/>
      <c r="I126" s="4"/>
      <c r="J126" s="4"/>
    </row>
    <row r="127" spans="1:14" x14ac:dyDescent="0.2">
      <c r="C127" s="56"/>
      <c r="D127" s="12" t="s">
        <v>24</v>
      </c>
      <c r="E127" s="12"/>
      <c r="F127" s="12"/>
      <c r="G127" s="4"/>
      <c r="H127" s="4"/>
      <c r="I127" s="4"/>
      <c r="J127" s="4"/>
    </row>
    <row r="128" spans="1:14" x14ac:dyDescent="0.2">
      <c r="C128" s="56"/>
      <c r="D128" s="12" t="s">
        <v>24</v>
      </c>
      <c r="E128" s="12"/>
      <c r="F128" s="12"/>
      <c r="G128" s="4"/>
      <c r="H128" s="4"/>
      <c r="I128" s="4"/>
      <c r="J128" s="4"/>
    </row>
    <row r="129" spans="1:14" x14ac:dyDescent="0.2">
      <c r="C129" s="56"/>
      <c r="D129" s="12" t="s">
        <v>24</v>
      </c>
      <c r="E129" s="12"/>
      <c r="F129" s="12"/>
      <c r="G129" s="4"/>
      <c r="H129" s="4"/>
      <c r="I129" s="4"/>
      <c r="J129" s="4"/>
    </row>
    <row r="131" spans="1:14" ht="15" x14ac:dyDescent="0.25">
      <c r="A131" s="3" t="s">
        <v>68</v>
      </c>
    </row>
    <row r="132" spans="1:14" ht="15" x14ac:dyDescent="0.25">
      <c r="A132" s="3"/>
      <c r="B132" t="s">
        <v>61</v>
      </c>
      <c r="C132" s="5">
        <f>SUM(C140:C187)</f>
        <v>0</v>
      </c>
      <c r="D132" t="s">
        <v>24</v>
      </c>
      <c r="E132" t="s">
        <v>69</v>
      </c>
    </row>
    <row r="133" spans="1:14" x14ac:dyDescent="0.2">
      <c r="B133" t="s">
        <v>44</v>
      </c>
      <c r="C133" s="7" t="e">
        <f>C132*AVERAGE(I134:I138)</f>
        <v>#DIV/0!</v>
      </c>
      <c r="D133" t="s">
        <v>24</v>
      </c>
      <c r="E133" t="s">
        <v>77</v>
      </c>
      <c r="F133" t="s">
        <v>64</v>
      </c>
      <c r="G133" t="s">
        <v>65</v>
      </c>
      <c r="H133" t="s">
        <v>53</v>
      </c>
      <c r="I133" t="s">
        <v>104</v>
      </c>
    </row>
    <row r="134" spans="1:14" x14ac:dyDescent="0.2">
      <c r="C134" s="12"/>
      <c r="D134" s="12"/>
      <c r="E134" s="29">
        <v>1</v>
      </c>
      <c r="F134" s="57"/>
      <c r="G134" s="56"/>
      <c r="H134" s="56"/>
      <c r="I134" s="6" t="e">
        <f>H134/G134</f>
        <v>#DIV/0!</v>
      </c>
      <c r="K134" s="12"/>
      <c r="L134" s="12"/>
      <c r="M134" s="12"/>
      <c r="N134" s="12"/>
    </row>
    <row r="135" spans="1:14" x14ac:dyDescent="0.2">
      <c r="C135" s="12"/>
      <c r="D135" s="12"/>
      <c r="E135" s="29">
        <v>2</v>
      </c>
      <c r="F135" s="57"/>
      <c r="G135" s="56"/>
      <c r="H135" s="56"/>
      <c r="I135" s="6" t="e">
        <f t="shared" ref="I135:I138" si="2">H135/G135</f>
        <v>#DIV/0!</v>
      </c>
      <c r="K135" s="12"/>
      <c r="L135" s="12"/>
      <c r="M135" s="12"/>
      <c r="N135" s="12"/>
    </row>
    <row r="136" spans="1:14" x14ac:dyDescent="0.2">
      <c r="C136" s="12"/>
      <c r="D136" s="12"/>
      <c r="E136" s="29">
        <v>3</v>
      </c>
      <c r="F136" s="57"/>
      <c r="G136" s="56"/>
      <c r="H136" s="56"/>
      <c r="I136" s="6" t="e">
        <f>H136/G136</f>
        <v>#DIV/0!</v>
      </c>
      <c r="K136" s="12"/>
      <c r="L136" s="12"/>
      <c r="M136" s="12"/>
      <c r="N136" s="12"/>
    </row>
    <row r="137" spans="1:14" x14ac:dyDescent="0.2">
      <c r="C137" s="12"/>
      <c r="D137" s="12"/>
      <c r="E137" s="29">
        <v>4</v>
      </c>
      <c r="F137" s="57"/>
      <c r="G137" s="56"/>
      <c r="H137" s="56"/>
      <c r="I137" s="6" t="e">
        <f>H137/G137</f>
        <v>#DIV/0!</v>
      </c>
      <c r="K137" s="12"/>
      <c r="L137" s="12"/>
      <c r="M137" s="12"/>
      <c r="N137" s="12"/>
    </row>
    <row r="138" spans="1:14" x14ac:dyDescent="0.2">
      <c r="C138" s="12"/>
      <c r="D138" s="12"/>
      <c r="E138" s="29">
        <v>5</v>
      </c>
      <c r="F138" s="57"/>
      <c r="G138" s="56"/>
      <c r="H138" s="56"/>
      <c r="I138" s="6" t="e">
        <f t="shared" si="2"/>
        <v>#DIV/0!</v>
      </c>
      <c r="K138" s="12"/>
      <c r="L138" s="12"/>
      <c r="M138" s="12"/>
      <c r="N138" s="12"/>
    </row>
    <row r="139" spans="1:14" x14ac:dyDescent="0.2">
      <c r="C139" s="12"/>
      <c r="D139" s="12"/>
      <c r="E139" s="4"/>
      <c r="F139" s="34"/>
      <c r="G139" s="34"/>
      <c r="H139" s="34"/>
      <c r="I139" s="12"/>
      <c r="K139" s="12"/>
      <c r="L139" s="12"/>
      <c r="M139" s="12"/>
      <c r="N139" s="12"/>
    </row>
    <row r="140" spans="1:14" x14ac:dyDescent="0.2">
      <c r="B140" t="s">
        <v>116</v>
      </c>
      <c r="C140" s="56"/>
      <c r="D140" s="12" t="s">
        <v>24</v>
      </c>
      <c r="E140" s="12"/>
      <c r="F140" s="12"/>
      <c r="G140" s="4"/>
      <c r="H140" s="4"/>
      <c r="I140" s="4"/>
      <c r="J140" s="4"/>
    </row>
    <row r="141" spans="1:14" x14ac:dyDescent="0.2">
      <c r="C141" s="56"/>
      <c r="D141" s="12" t="s">
        <v>24</v>
      </c>
      <c r="E141" s="12"/>
      <c r="F141" s="12"/>
      <c r="G141" s="4"/>
      <c r="H141" s="4"/>
      <c r="I141" s="4"/>
      <c r="J141" s="4"/>
    </row>
    <row r="142" spans="1:14" x14ac:dyDescent="0.2">
      <c r="C142" s="56"/>
      <c r="D142" s="12" t="s">
        <v>24</v>
      </c>
      <c r="E142" s="12"/>
      <c r="F142" s="12"/>
      <c r="G142" s="4"/>
      <c r="H142" s="4"/>
      <c r="I142" s="4"/>
      <c r="J142" s="4"/>
    </row>
    <row r="143" spans="1:14" x14ac:dyDescent="0.2">
      <c r="C143" s="56"/>
      <c r="D143" s="12" t="s">
        <v>24</v>
      </c>
      <c r="E143" s="12"/>
      <c r="F143" s="12"/>
      <c r="G143" s="4"/>
      <c r="H143" s="4"/>
      <c r="I143" s="4"/>
      <c r="J143" s="4"/>
    </row>
    <row r="144" spans="1:14" x14ac:dyDescent="0.2">
      <c r="C144" s="56"/>
      <c r="D144" s="12" t="s">
        <v>24</v>
      </c>
      <c r="E144" s="12"/>
      <c r="F144" s="12"/>
      <c r="G144" s="4"/>
      <c r="H144" s="4"/>
      <c r="I144" s="4"/>
      <c r="J144" s="4"/>
    </row>
    <row r="145" spans="3:10" x14ac:dyDescent="0.2">
      <c r="C145" s="56"/>
      <c r="D145" s="12" t="s">
        <v>24</v>
      </c>
      <c r="E145" s="12"/>
      <c r="F145" s="12"/>
      <c r="G145" s="4"/>
      <c r="H145" s="4"/>
      <c r="I145" s="4"/>
      <c r="J145" s="4"/>
    </row>
    <row r="146" spans="3:10" x14ac:dyDescent="0.2">
      <c r="C146" s="56"/>
      <c r="D146" s="12" t="s">
        <v>24</v>
      </c>
      <c r="E146" s="12"/>
      <c r="F146" s="12"/>
      <c r="G146" s="4"/>
      <c r="H146" s="4"/>
      <c r="I146" s="4"/>
      <c r="J146" s="4"/>
    </row>
    <row r="147" spans="3:10" x14ac:dyDescent="0.2">
      <c r="C147" s="56"/>
      <c r="D147" s="12" t="s">
        <v>24</v>
      </c>
      <c r="E147" s="12"/>
      <c r="F147" s="12"/>
      <c r="G147" s="4"/>
      <c r="H147" s="4"/>
      <c r="I147" s="4"/>
      <c r="J147" s="4"/>
    </row>
    <row r="148" spans="3:10" x14ac:dyDescent="0.2">
      <c r="C148" s="56"/>
      <c r="D148" s="12" t="s">
        <v>24</v>
      </c>
      <c r="E148" s="12"/>
      <c r="F148" s="12"/>
      <c r="G148" s="4"/>
      <c r="H148" s="4"/>
      <c r="I148" s="4"/>
      <c r="J148" s="4"/>
    </row>
    <row r="149" spans="3:10" x14ac:dyDescent="0.2">
      <c r="C149" s="56"/>
      <c r="D149" s="12" t="s">
        <v>24</v>
      </c>
      <c r="E149" s="12"/>
      <c r="F149" s="12"/>
      <c r="G149" s="4"/>
      <c r="H149" s="4"/>
      <c r="I149" s="4"/>
      <c r="J149" s="4"/>
    </row>
    <row r="150" spans="3:10" x14ac:dyDescent="0.2">
      <c r="C150" s="56"/>
      <c r="D150" s="12" t="s">
        <v>24</v>
      </c>
      <c r="E150" s="12"/>
      <c r="F150" s="12"/>
      <c r="G150" s="4"/>
      <c r="H150" s="4"/>
      <c r="I150" s="4"/>
      <c r="J150" s="4"/>
    </row>
    <row r="151" spans="3:10" x14ac:dyDescent="0.2">
      <c r="C151" s="56"/>
      <c r="D151" s="12" t="s">
        <v>24</v>
      </c>
      <c r="E151" s="12"/>
      <c r="F151" s="12"/>
      <c r="G151" s="4"/>
      <c r="H151" s="4"/>
      <c r="I151" s="4"/>
      <c r="J151" s="4"/>
    </row>
    <row r="152" spans="3:10" x14ac:dyDescent="0.2">
      <c r="C152" s="56"/>
      <c r="D152" s="12" t="s">
        <v>24</v>
      </c>
      <c r="E152" s="12"/>
      <c r="F152" s="12"/>
      <c r="G152" s="4"/>
      <c r="H152" s="4"/>
      <c r="I152" s="4"/>
      <c r="J152" s="4"/>
    </row>
    <row r="153" spans="3:10" x14ac:dyDescent="0.2">
      <c r="C153" s="56"/>
      <c r="D153" s="12" t="s">
        <v>24</v>
      </c>
      <c r="E153" s="12"/>
      <c r="F153" s="12"/>
      <c r="G153" s="4"/>
      <c r="H153" s="4"/>
      <c r="I153" s="4"/>
      <c r="J153" s="4"/>
    </row>
    <row r="154" spans="3:10" x14ac:dyDescent="0.2">
      <c r="C154" s="56"/>
      <c r="D154" s="12" t="s">
        <v>24</v>
      </c>
      <c r="E154" s="12"/>
      <c r="F154" s="12"/>
      <c r="G154" s="4"/>
      <c r="H154" s="4"/>
      <c r="I154" s="4"/>
      <c r="J154" s="4"/>
    </row>
    <row r="155" spans="3:10" x14ac:dyDescent="0.2">
      <c r="C155" s="56"/>
      <c r="D155" s="12" t="s">
        <v>24</v>
      </c>
      <c r="E155" s="12"/>
      <c r="F155" s="12"/>
      <c r="G155" s="4"/>
      <c r="H155" s="4"/>
      <c r="I155" s="4"/>
      <c r="J155" s="4"/>
    </row>
    <row r="156" spans="3:10" x14ac:dyDescent="0.2">
      <c r="C156" s="56"/>
      <c r="D156" s="12" t="s">
        <v>24</v>
      </c>
      <c r="E156" s="12"/>
      <c r="F156" s="12"/>
      <c r="G156" s="4"/>
      <c r="H156" s="4"/>
      <c r="I156" s="4"/>
      <c r="J156" s="4"/>
    </row>
    <row r="157" spans="3:10" x14ac:dyDescent="0.2">
      <c r="C157" s="56"/>
      <c r="D157" s="12" t="s">
        <v>24</v>
      </c>
      <c r="E157" s="12"/>
      <c r="F157" s="12"/>
      <c r="G157" s="4"/>
      <c r="H157" s="4"/>
      <c r="I157" s="4"/>
      <c r="J157" s="4"/>
    </row>
    <row r="158" spans="3:10" x14ac:dyDescent="0.2">
      <c r="C158" s="56"/>
      <c r="D158" s="12" t="s">
        <v>24</v>
      </c>
      <c r="E158" s="12"/>
      <c r="F158" s="12"/>
      <c r="G158" s="4"/>
      <c r="H158" s="4"/>
      <c r="I158" s="4"/>
      <c r="J158" s="4"/>
    </row>
    <row r="159" spans="3:10" x14ac:dyDescent="0.2">
      <c r="C159" s="56"/>
      <c r="D159" s="12" t="s">
        <v>24</v>
      </c>
      <c r="E159" s="12"/>
      <c r="F159" s="12"/>
      <c r="G159" s="4"/>
      <c r="H159" s="4"/>
      <c r="I159" s="4"/>
      <c r="J159" s="4"/>
    </row>
    <row r="160" spans="3:10" x14ac:dyDescent="0.2">
      <c r="C160" s="56"/>
      <c r="D160" s="12" t="s">
        <v>24</v>
      </c>
      <c r="E160" s="12"/>
      <c r="F160" s="12"/>
      <c r="G160" s="4"/>
      <c r="H160" s="4"/>
      <c r="I160" s="4"/>
      <c r="J160" s="4"/>
    </row>
    <row r="161" spans="3:10" x14ac:dyDescent="0.2">
      <c r="C161" s="56"/>
      <c r="D161" s="12" t="s">
        <v>24</v>
      </c>
      <c r="E161" s="12"/>
      <c r="F161" s="12"/>
      <c r="G161" s="4"/>
      <c r="H161" s="4"/>
      <c r="I161" s="4"/>
      <c r="J161" s="4"/>
    </row>
    <row r="162" spans="3:10" x14ac:dyDescent="0.2">
      <c r="C162" s="56"/>
      <c r="D162" s="12" t="s">
        <v>24</v>
      </c>
      <c r="E162" s="12"/>
      <c r="F162" s="12"/>
      <c r="G162" s="4"/>
      <c r="H162" s="4"/>
      <c r="I162" s="4"/>
      <c r="J162" s="4"/>
    </row>
    <row r="163" spans="3:10" x14ac:dyDescent="0.2">
      <c r="C163" s="56"/>
      <c r="D163" s="12" t="s">
        <v>24</v>
      </c>
      <c r="E163" s="12"/>
      <c r="F163" s="12"/>
      <c r="G163" s="4"/>
      <c r="H163" s="4"/>
      <c r="I163" s="4"/>
      <c r="J163" s="4"/>
    </row>
    <row r="164" spans="3:10" x14ac:dyDescent="0.2">
      <c r="C164" s="56"/>
      <c r="D164" s="12" t="s">
        <v>24</v>
      </c>
      <c r="E164" s="12"/>
      <c r="F164" s="12"/>
      <c r="G164" s="4"/>
      <c r="H164" s="4"/>
      <c r="I164" s="4"/>
      <c r="J164" s="4"/>
    </row>
    <row r="165" spans="3:10" x14ac:dyDescent="0.2">
      <c r="C165" s="56"/>
      <c r="D165" s="12" t="s">
        <v>24</v>
      </c>
      <c r="E165" s="12"/>
      <c r="F165" s="12"/>
      <c r="G165" s="4"/>
      <c r="H165" s="4"/>
      <c r="I165" s="4"/>
      <c r="J165" s="4"/>
    </row>
    <row r="166" spans="3:10" x14ac:dyDescent="0.2">
      <c r="C166" s="56"/>
      <c r="D166" s="12" t="s">
        <v>24</v>
      </c>
      <c r="E166" s="12"/>
      <c r="F166" s="12"/>
      <c r="G166" s="4"/>
      <c r="H166" s="4"/>
      <c r="I166" s="4"/>
      <c r="J166" s="4"/>
    </row>
    <row r="167" spans="3:10" x14ac:dyDescent="0.2">
      <c r="C167" s="56"/>
      <c r="D167" s="12" t="s">
        <v>24</v>
      </c>
      <c r="E167" s="12"/>
      <c r="F167" s="12"/>
      <c r="G167" s="4"/>
      <c r="H167" s="4"/>
      <c r="I167" s="4"/>
      <c r="J167" s="4"/>
    </row>
    <row r="168" spans="3:10" x14ac:dyDescent="0.2">
      <c r="C168" s="56"/>
      <c r="D168" s="12" t="s">
        <v>24</v>
      </c>
      <c r="E168" s="12"/>
      <c r="F168" s="12"/>
      <c r="G168" s="4"/>
      <c r="H168" s="4"/>
      <c r="I168" s="4"/>
      <c r="J168" s="4"/>
    </row>
    <row r="169" spans="3:10" x14ac:dyDescent="0.2">
      <c r="C169" s="56"/>
      <c r="D169" s="12" t="s">
        <v>24</v>
      </c>
      <c r="E169" s="12"/>
      <c r="F169" s="12"/>
      <c r="G169" s="4"/>
      <c r="H169" s="4"/>
      <c r="I169" s="4"/>
      <c r="J169" s="4"/>
    </row>
    <row r="170" spans="3:10" x14ac:dyDescent="0.2">
      <c r="C170" s="56"/>
      <c r="D170" s="12" t="s">
        <v>24</v>
      </c>
      <c r="E170" s="12"/>
      <c r="F170" s="12"/>
      <c r="G170" s="4"/>
      <c r="H170" s="4"/>
      <c r="I170" s="4"/>
      <c r="J170" s="4"/>
    </row>
    <row r="171" spans="3:10" x14ac:dyDescent="0.2">
      <c r="C171" s="56"/>
      <c r="D171" s="12" t="s">
        <v>24</v>
      </c>
      <c r="E171" s="12"/>
      <c r="F171" s="12"/>
      <c r="G171" s="4"/>
      <c r="H171" s="4"/>
      <c r="I171" s="4"/>
      <c r="J171" s="4"/>
    </row>
    <row r="172" spans="3:10" x14ac:dyDescent="0.2">
      <c r="C172" s="56"/>
      <c r="D172" s="12" t="s">
        <v>24</v>
      </c>
      <c r="E172" s="12"/>
      <c r="F172" s="12"/>
      <c r="G172" s="4"/>
      <c r="H172" s="4"/>
      <c r="I172" s="4"/>
      <c r="J172" s="4"/>
    </row>
    <row r="173" spans="3:10" x14ac:dyDescent="0.2">
      <c r="C173" s="56"/>
      <c r="D173" s="12" t="s">
        <v>24</v>
      </c>
      <c r="E173" s="12"/>
      <c r="F173" s="12"/>
      <c r="G173" s="4"/>
      <c r="H173" s="4"/>
      <c r="I173" s="4"/>
      <c r="J173" s="4"/>
    </row>
    <row r="174" spans="3:10" x14ac:dyDescent="0.2">
      <c r="C174" s="56"/>
      <c r="D174" s="12" t="s">
        <v>24</v>
      </c>
      <c r="E174" s="12"/>
      <c r="F174" s="12"/>
      <c r="G174" s="4"/>
      <c r="H174" s="4"/>
      <c r="I174" s="4"/>
      <c r="J174" s="4"/>
    </row>
    <row r="175" spans="3:10" x14ac:dyDescent="0.2">
      <c r="C175" s="56"/>
      <c r="D175" s="12" t="s">
        <v>24</v>
      </c>
      <c r="E175" s="12"/>
      <c r="F175" s="12"/>
      <c r="G175" s="4"/>
      <c r="H175" s="4"/>
      <c r="I175" s="4"/>
      <c r="J175" s="4"/>
    </row>
    <row r="176" spans="3:10" x14ac:dyDescent="0.2">
      <c r="C176" s="56"/>
      <c r="D176" s="12" t="s">
        <v>24</v>
      </c>
      <c r="E176" s="12"/>
      <c r="F176" s="12"/>
      <c r="G176" s="4"/>
      <c r="H176" s="4"/>
      <c r="I176" s="4"/>
      <c r="J176" s="4"/>
    </row>
    <row r="177" spans="1:10" x14ac:dyDescent="0.2">
      <c r="C177" s="56"/>
      <c r="D177" s="12" t="s">
        <v>24</v>
      </c>
      <c r="E177" s="12"/>
      <c r="F177" s="12"/>
      <c r="G177" s="4"/>
      <c r="H177" s="4"/>
      <c r="I177" s="4"/>
      <c r="J177" s="4"/>
    </row>
    <row r="178" spans="1:10" x14ac:dyDescent="0.2">
      <c r="C178" s="56"/>
      <c r="D178" s="12" t="s">
        <v>24</v>
      </c>
      <c r="E178" s="12"/>
      <c r="F178" s="12"/>
      <c r="G178" s="4"/>
      <c r="H178" s="4"/>
      <c r="I178" s="4"/>
      <c r="J178" s="4"/>
    </row>
    <row r="179" spans="1:10" x14ac:dyDescent="0.2">
      <c r="C179" s="56"/>
      <c r="D179" s="12" t="s">
        <v>24</v>
      </c>
      <c r="E179" s="12"/>
      <c r="F179" s="12"/>
      <c r="G179" s="4"/>
      <c r="H179" s="4"/>
      <c r="I179" s="4"/>
      <c r="J179" s="4"/>
    </row>
    <row r="180" spans="1:10" x14ac:dyDescent="0.2">
      <c r="C180" s="56"/>
      <c r="D180" s="12" t="s">
        <v>24</v>
      </c>
      <c r="E180" s="12"/>
      <c r="F180" s="12"/>
      <c r="G180" s="4"/>
      <c r="H180" s="4"/>
      <c r="I180" s="4"/>
      <c r="J180" s="4"/>
    </row>
    <row r="181" spans="1:10" x14ac:dyDescent="0.2">
      <c r="C181" s="56"/>
      <c r="D181" s="12" t="s">
        <v>24</v>
      </c>
      <c r="E181" s="12"/>
      <c r="F181" s="12"/>
      <c r="G181" s="4"/>
      <c r="H181" s="4"/>
      <c r="I181" s="4"/>
      <c r="J181" s="4"/>
    </row>
    <row r="182" spans="1:10" x14ac:dyDescent="0.2">
      <c r="C182" s="56"/>
      <c r="D182" s="12" t="s">
        <v>24</v>
      </c>
      <c r="E182" s="12"/>
      <c r="F182" s="12"/>
      <c r="G182" s="4"/>
      <c r="H182" s="4"/>
      <c r="I182" s="4"/>
      <c r="J182" s="4"/>
    </row>
    <row r="183" spans="1:10" x14ac:dyDescent="0.2">
      <c r="C183" s="56"/>
      <c r="D183" s="12" t="s">
        <v>24</v>
      </c>
      <c r="E183" s="12"/>
      <c r="F183" s="12"/>
      <c r="G183" s="4"/>
      <c r="H183" s="4"/>
      <c r="I183" s="4"/>
      <c r="J183" s="4"/>
    </row>
    <row r="184" spans="1:10" x14ac:dyDescent="0.2">
      <c r="C184" s="56"/>
      <c r="D184" s="12" t="s">
        <v>24</v>
      </c>
      <c r="E184" s="12"/>
      <c r="F184" s="12"/>
      <c r="G184" s="4"/>
      <c r="H184" s="4"/>
      <c r="I184" s="4"/>
      <c r="J184" s="4"/>
    </row>
    <row r="185" spans="1:10" x14ac:dyDescent="0.2">
      <c r="C185" s="56"/>
      <c r="D185" s="12" t="s">
        <v>24</v>
      </c>
      <c r="E185" s="12"/>
      <c r="F185" s="12"/>
      <c r="G185" s="4"/>
      <c r="H185" s="4"/>
      <c r="I185" s="4"/>
      <c r="J185" s="4"/>
    </row>
    <row r="186" spans="1:10" x14ac:dyDescent="0.2">
      <c r="C186" s="56"/>
      <c r="D186" s="12" t="s">
        <v>24</v>
      </c>
      <c r="E186" s="12"/>
      <c r="F186" s="12"/>
      <c r="G186" s="4"/>
      <c r="H186" s="4"/>
      <c r="I186" s="4"/>
      <c r="J186" s="4"/>
    </row>
    <row r="187" spans="1:10" x14ac:dyDescent="0.2">
      <c r="C187" s="56"/>
      <c r="D187" s="12" t="s">
        <v>24</v>
      </c>
      <c r="E187" s="12"/>
      <c r="F187" s="12"/>
      <c r="G187" s="4"/>
      <c r="H187" s="4"/>
      <c r="I187" s="4"/>
      <c r="J187" s="4"/>
    </row>
    <row r="189" spans="1:10" ht="15" x14ac:dyDescent="0.25">
      <c r="A189" s="3" t="s">
        <v>31</v>
      </c>
      <c r="E189" t="s">
        <v>71</v>
      </c>
    </row>
    <row r="190" spans="1:10" ht="15" x14ac:dyDescent="0.25">
      <c r="A190" s="3"/>
      <c r="B190" t="s">
        <v>123</v>
      </c>
      <c r="C190" s="7">
        <f>C194+C252</f>
        <v>0</v>
      </c>
      <c r="D190" t="s">
        <v>24</v>
      </c>
      <c r="E190" t="s">
        <v>77</v>
      </c>
      <c r="F190" t="s">
        <v>64</v>
      </c>
      <c r="G190" t="s">
        <v>65</v>
      </c>
      <c r="H190" t="s">
        <v>53</v>
      </c>
      <c r="I190" t="s">
        <v>104</v>
      </c>
    </row>
    <row r="191" spans="1:10" ht="15" x14ac:dyDescent="0.25">
      <c r="A191" s="3"/>
      <c r="C191" s="12"/>
      <c r="E191" s="29">
        <v>1</v>
      </c>
      <c r="F191" s="57"/>
      <c r="G191" s="56"/>
      <c r="H191" s="56"/>
      <c r="I191" s="6" t="e">
        <f>H191/G191</f>
        <v>#DIV/0!</v>
      </c>
    </row>
    <row r="192" spans="1:10" ht="15" x14ac:dyDescent="0.25">
      <c r="A192" s="3"/>
      <c r="B192" s="25" t="s">
        <v>122</v>
      </c>
      <c r="E192" s="29">
        <v>2</v>
      </c>
      <c r="F192" s="57"/>
      <c r="G192" s="56"/>
      <c r="H192" s="56"/>
      <c r="I192" s="6" t="e">
        <f t="shared" ref="I192:I195" si="3">H192/G192</f>
        <v>#DIV/0!</v>
      </c>
    </row>
    <row r="193" spans="1:14" ht="15" x14ac:dyDescent="0.25">
      <c r="A193" s="3"/>
      <c r="B193" t="s">
        <v>70</v>
      </c>
      <c r="C193" s="5">
        <f>SUM(C200:C247)</f>
        <v>0</v>
      </c>
      <c r="D193" t="s">
        <v>24</v>
      </c>
      <c r="E193" s="29">
        <v>3</v>
      </c>
      <c r="F193" s="57"/>
      <c r="G193" s="56"/>
      <c r="H193" s="56"/>
      <c r="I193" s="6" t="e">
        <f t="shared" si="3"/>
        <v>#DIV/0!</v>
      </c>
    </row>
    <row r="194" spans="1:14" x14ac:dyDescent="0.2">
      <c r="B194" t="s">
        <v>44</v>
      </c>
      <c r="C194" s="7">
        <f>IF(C193=0,0,C193*AVERAGE(I191:I195))</f>
        <v>0</v>
      </c>
      <c r="D194" t="s">
        <v>24</v>
      </c>
      <c r="E194" s="29">
        <v>4</v>
      </c>
      <c r="F194" s="57"/>
      <c r="G194" s="56"/>
      <c r="H194" s="56"/>
      <c r="I194" s="6" t="e">
        <f t="shared" si="3"/>
        <v>#DIV/0!</v>
      </c>
      <c r="K194" s="12"/>
      <c r="L194" s="12"/>
      <c r="M194" s="12"/>
      <c r="N194" s="12"/>
    </row>
    <row r="195" spans="1:14" x14ac:dyDescent="0.2">
      <c r="C195" s="12"/>
      <c r="D195" s="12"/>
      <c r="E195" s="29">
        <v>5</v>
      </c>
      <c r="F195" s="57"/>
      <c r="G195" s="56"/>
      <c r="H195" s="56"/>
      <c r="I195" s="6" t="e">
        <f t="shared" si="3"/>
        <v>#DIV/0!</v>
      </c>
      <c r="K195" s="12"/>
      <c r="L195" s="12"/>
      <c r="M195" s="12"/>
      <c r="N195" s="12"/>
    </row>
    <row r="196" spans="1:14" x14ac:dyDescent="0.2">
      <c r="C196" s="12"/>
      <c r="D196" s="12"/>
      <c r="K196" s="12"/>
      <c r="L196" s="12"/>
      <c r="M196" s="12"/>
      <c r="N196" s="12"/>
    </row>
    <row r="197" spans="1:14" x14ac:dyDescent="0.2">
      <c r="C197" s="12"/>
      <c r="D197" s="12"/>
      <c r="K197" s="12"/>
      <c r="L197" s="12"/>
      <c r="M197" s="12"/>
      <c r="N197" s="12"/>
    </row>
    <row r="198" spans="1:14" x14ac:dyDescent="0.2">
      <c r="C198" s="12"/>
      <c r="D198" s="12"/>
      <c r="K198" s="12"/>
      <c r="L198" s="12"/>
      <c r="M198" s="12"/>
      <c r="N198" s="12"/>
    </row>
    <row r="199" spans="1:14" x14ac:dyDescent="0.2">
      <c r="C199" s="12"/>
      <c r="D199" s="12"/>
      <c r="E199" s="4"/>
      <c r="F199" s="34"/>
      <c r="K199" s="12"/>
      <c r="L199" s="12"/>
      <c r="M199" s="12"/>
      <c r="N199" s="12"/>
    </row>
    <row r="200" spans="1:14" x14ac:dyDescent="0.2">
      <c r="B200" t="s">
        <v>116</v>
      </c>
      <c r="C200" s="56"/>
      <c r="D200" s="12" t="s">
        <v>24</v>
      </c>
      <c r="E200" s="12"/>
      <c r="F200" s="12"/>
      <c r="J200" s="4"/>
    </row>
    <row r="201" spans="1:14" x14ac:dyDescent="0.2">
      <c r="C201" s="56"/>
      <c r="D201" s="12" t="s">
        <v>24</v>
      </c>
      <c r="E201" s="12"/>
      <c r="F201" s="12"/>
      <c r="J201" s="4"/>
    </row>
    <row r="202" spans="1:14" x14ac:dyDescent="0.2">
      <c r="C202" s="56"/>
      <c r="D202" s="12" t="s">
        <v>24</v>
      </c>
      <c r="E202" s="12"/>
      <c r="F202" s="12"/>
      <c r="G202" s="4"/>
      <c r="H202" s="4"/>
      <c r="I202" s="4"/>
      <c r="J202" s="4"/>
    </row>
    <row r="203" spans="1:14" x14ac:dyDescent="0.2">
      <c r="C203" s="56"/>
      <c r="D203" s="12" t="s">
        <v>24</v>
      </c>
      <c r="E203" s="12"/>
      <c r="F203" s="12"/>
      <c r="G203" s="4"/>
      <c r="H203" s="4"/>
      <c r="I203" s="4"/>
      <c r="J203" s="4"/>
    </row>
    <row r="204" spans="1:14" x14ac:dyDescent="0.2">
      <c r="C204" s="56"/>
      <c r="D204" s="12" t="s">
        <v>24</v>
      </c>
      <c r="E204" s="12"/>
      <c r="F204" s="12"/>
      <c r="G204" s="4"/>
      <c r="H204" s="4"/>
      <c r="I204" s="4"/>
      <c r="J204" s="4"/>
    </row>
    <row r="205" spans="1:14" x14ac:dyDescent="0.2">
      <c r="C205" s="56"/>
      <c r="D205" s="12" t="s">
        <v>24</v>
      </c>
      <c r="E205" s="12"/>
      <c r="F205" s="12"/>
      <c r="G205" s="4"/>
      <c r="H205" s="4"/>
      <c r="I205" s="4"/>
      <c r="J205" s="4"/>
    </row>
    <row r="206" spans="1:14" x14ac:dyDescent="0.2">
      <c r="C206" s="56"/>
      <c r="D206" s="12" t="s">
        <v>24</v>
      </c>
      <c r="E206" s="12"/>
      <c r="F206" s="12"/>
      <c r="G206" s="4"/>
      <c r="H206" s="4"/>
      <c r="I206" s="4"/>
      <c r="J206" s="4"/>
    </row>
    <row r="207" spans="1:14" x14ac:dyDescent="0.2">
      <c r="C207" s="56"/>
      <c r="D207" s="12" t="s">
        <v>24</v>
      </c>
      <c r="E207" s="12"/>
      <c r="F207" s="12"/>
      <c r="G207" s="4"/>
      <c r="H207" s="4"/>
      <c r="I207" s="4"/>
      <c r="J207" s="4"/>
    </row>
    <row r="208" spans="1:14" x14ac:dyDescent="0.2">
      <c r="C208" s="56"/>
      <c r="D208" s="12" t="s">
        <v>24</v>
      </c>
      <c r="E208" s="12"/>
      <c r="F208" s="12"/>
      <c r="G208" s="4"/>
      <c r="H208" s="4"/>
      <c r="I208" s="4"/>
      <c r="J208" s="4"/>
    </row>
    <row r="209" spans="3:10" x14ac:dyDescent="0.2">
      <c r="C209" s="56"/>
      <c r="D209" s="12" t="s">
        <v>24</v>
      </c>
      <c r="E209" s="12"/>
      <c r="F209" s="12"/>
      <c r="G209" s="4"/>
      <c r="H209" s="4"/>
      <c r="I209" s="4"/>
      <c r="J209" s="4"/>
    </row>
    <row r="210" spans="3:10" x14ac:dyDescent="0.2">
      <c r="C210" s="56"/>
      <c r="D210" s="12" t="s">
        <v>24</v>
      </c>
      <c r="E210" s="12"/>
      <c r="F210" s="12"/>
      <c r="G210" s="4"/>
      <c r="H210" s="4"/>
      <c r="I210" s="4"/>
      <c r="J210" s="4"/>
    </row>
    <row r="211" spans="3:10" x14ac:dyDescent="0.2">
      <c r="C211" s="56"/>
      <c r="D211" s="12" t="s">
        <v>24</v>
      </c>
      <c r="E211" s="12"/>
      <c r="F211" s="12"/>
      <c r="G211" s="4"/>
      <c r="H211" s="4"/>
      <c r="I211" s="4"/>
      <c r="J211" s="4"/>
    </row>
    <row r="212" spans="3:10" x14ac:dyDescent="0.2">
      <c r="C212" s="56"/>
      <c r="D212" s="12" t="s">
        <v>24</v>
      </c>
      <c r="E212" s="12"/>
      <c r="F212" s="12"/>
      <c r="G212" s="4"/>
      <c r="H212" s="4"/>
      <c r="I212" s="4"/>
      <c r="J212" s="4"/>
    </row>
    <row r="213" spans="3:10" x14ac:dyDescent="0.2">
      <c r="C213" s="56"/>
      <c r="D213" s="12" t="s">
        <v>24</v>
      </c>
      <c r="E213" s="12"/>
      <c r="F213" s="12"/>
      <c r="G213" s="4"/>
      <c r="H213" s="4"/>
      <c r="I213" s="4"/>
      <c r="J213" s="4"/>
    </row>
    <row r="214" spans="3:10" x14ac:dyDescent="0.2">
      <c r="C214" s="56"/>
      <c r="D214" s="12" t="s">
        <v>24</v>
      </c>
      <c r="E214" s="12"/>
      <c r="F214" s="12"/>
      <c r="G214" s="4"/>
      <c r="H214" s="4"/>
      <c r="I214" s="4"/>
      <c r="J214" s="4"/>
    </row>
    <row r="215" spans="3:10" x14ac:dyDescent="0.2">
      <c r="C215" s="56"/>
      <c r="D215" s="12" t="s">
        <v>24</v>
      </c>
      <c r="E215" s="12"/>
      <c r="F215" s="12"/>
      <c r="G215" s="4"/>
      <c r="H215" s="4"/>
      <c r="I215" s="4"/>
      <c r="J215" s="4"/>
    </row>
    <row r="216" spans="3:10" x14ac:dyDescent="0.2">
      <c r="C216" s="56"/>
      <c r="D216" s="12" t="s">
        <v>24</v>
      </c>
      <c r="E216" s="12"/>
      <c r="F216" s="12"/>
      <c r="G216" s="4"/>
      <c r="H216" s="4"/>
      <c r="I216" s="4"/>
      <c r="J216" s="4"/>
    </row>
    <row r="217" spans="3:10" x14ac:dyDescent="0.2">
      <c r="C217" s="56"/>
      <c r="D217" s="12" t="s">
        <v>24</v>
      </c>
      <c r="E217" s="12"/>
      <c r="F217" s="12"/>
      <c r="G217" s="4"/>
      <c r="H217" s="4"/>
      <c r="I217" s="4"/>
      <c r="J217" s="4"/>
    </row>
    <row r="218" spans="3:10" x14ac:dyDescent="0.2">
      <c r="C218" s="56"/>
      <c r="D218" s="12" t="s">
        <v>24</v>
      </c>
      <c r="E218" s="12"/>
      <c r="F218" s="12"/>
      <c r="G218" s="4"/>
      <c r="H218" s="4"/>
      <c r="I218" s="4"/>
      <c r="J218" s="4"/>
    </row>
    <row r="219" spans="3:10" x14ac:dyDescent="0.2">
      <c r="C219" s="56"/>
      <c r="D219" s="12" t="s">
        <v>24</v>
      </c>
      <c r="E219" s="12"/>
      <c r="F219" s="12"/>
      <c r="G219" s="4"/>
      <c r="H219" s="4"/>
      <c r="I219" s="4"/>
      <c r="J219" s="4"/>
    </row>
    <row r="220" spans="3:10" x14ac:dyDescent="0.2">
      <c r="C220" s="56"/>
      <c r="D220" s="12" t="s">
        <v>24</v>
      </c>
      <c r="E220" s="12"/>
      <c r="F220" s="12"/>
      <c r="G220" s="4"/>
      <c r="H220" s="4"/>
      <c r="I220" s="4"/>
      <c r="J220" s="4"/>
    </row>
    <row r="221" spans="3:10" x14ac:dyDescent="0.2">
      <c r="C221" s="56"/>
      <c r="D221" s="12" t="s">
        <v>24</v>
      </c>
      <c r="E221" s="12"/>
      <c r="F221" s="12"/>
      <c r="G221" s="4"/>
      <c r="H221" s="4"/>
      <c r="I221" s="4"/>
      <c r="J221" s="4"/>
    </row>
    <row r="222" spans="3:10" x14ac:dyDescent="0.2">
      <c r="C222" s="56"/>
      <c r="D222" s="12" t="s">
        <v>24</v>
      </c>
      <c r="E222" s="12"/>
      <c r="F222" s="12"/>
      <c r="G222" s="4"/>
      <c r="H222" s="4"/>
      <c r="I222" s="4"/>
      <c r="J222" s="4"/>
    </row>
    <row r="223" spans="3:10" x14ac:dyDescent="0.2">
      <c r="C223" s="56"/>
      <c r="D223" s="12" t="s">
        <v>24</v>
      </c>
      <c r="E223" s="12"/>
      <c r="F223" s="12"/>
      <c r="G223" s="4"/>
      <c r="H223" s="4"/>
      <c r="I223" s="4"/>
      <c r="J223" s="4"/>
    </row>
    <row r="224" spans="3:10" x14ac:dyDescent="0.2">
      <c r="C224" s="56"/>
      <c r="D224" s="12" t="s">
        <v>24</v>
      </c>
      <c r="E224" s="12"/>
      <c r="F224" s="12"/>
      <c r="G224" s="4"/>
      <c r="H224" s="4"/>
      <c r="I224" s="4"/>
      <c r="J224" s="4"/>
    </row>
    <row r="225" spans="3:10" x14ac:dyDescent="0.2">
      <c r="C225" s="56"/>
      <c r="D225" s="12" t="s">
        <v>24</v>
      </c>
      <c r="E225" s="12"/>
      <c r="F225" s="12"/>
      <c r="G225" s="4"/>
      <c r="H225" s="4"/>
      <c r="I225" s="4"/>
      <c r="J225" s="4"/>
    </row>
    <row r="226" spans="3:10" x14ac:dyDescent="0.2">
      <c r="C226" s="56"/>
      <c r="D226" s="12" t="s">
        <v>24</v>
      </c>
      <c r="E226" s="12"/>
      <c r="F226" s="12"/>
      <c r="G226" s="4"/>
      <c r="H226" s="4"/>
      <c r="I226" s="4"/>
      <c r="J226" s="4"/>
    </row>
    <row r="227" spans="3:10" x14ac:dyDescent="0.2">
      <c r="C227" s="56"/>
      <c r="D227" s="12" t="s">
        <v>24</v>
      </c>
      <c r="E227" s="12"/>
      <c r="F227" s="12"/>
      <c r="G227" s="4"/>
      <c r="H227" s="4"/>
      <c r="I227" s="4"/>
      <c r="J227" s="4"/>
    </row>
    <row r="228" spans="3:10" x14ac:dyDescent="0.2">
      <c r="C228" s="56"/>
      <c r="D228" s="12" t="s">
        <v>24</v>
      </c>
      <c r="E228" s="12"/>
      <c r="F228" s="12"/>
      <c r="G228" s="4"/>
      <c r="H228" s="4"/>
      <c r="I228" s="4"/>
      <c r="J228" s="4"/>
    </row>
    <row r="229" spans="3:10" x14ac:dyDescent="0.2">
      <c r="C229" s="56"/>
      <c r="D229" s="12" t="s">
        <v>24</v>
      </c>
      <c r="E229" s="12"/>
      <c r="F229" s="12"/>
      <c r="G229" s="4"/>
      <c r="H229" s="4"/>
      <c r="I229" s="4"/>
      <c r="J229" s="4"/>
    </row>
    <row r="230" spans="3:10" x14ac:dyDescent="0.2">
      <c r="C230" s="56"/>
      <c r="D230" s="12" t="s">
        <v>24</v>
      </c>
      <c r="E230" s="12"/>
      <c r="F230" s="12"/>
      <c r="G230" s="4"/>
      <c r="H230" s="4"/>
      <c r="I230" s="4"/>
      <c r="J230" s="4"/>
    </row>
    <row r="231" spans="3:10" x14ac:dyDescent="0.2">
      <c r="C231" s="56"/>
      <c r="D231" s="12" t="s">
        <v>24</v>
      </c>
      <c r="E231" s="12"/>
      <c r="F231" s="12"/>
      <c r="G231" s="4"/>
      <c r="H231" s="4"/>
      <c r="I231" s="4"/>
      <c r="J231" s="4"/>
    </row>
    <row r="232" spans="3:10" x14ac:dyDescent="0.2">
      <c r="C232" s="56"/>
      <c r="D232" s="12" t="s">
        <v>24</v>
      </c>
      <c r="E232" s="12"/>
      <c r="F232" s="12"/>
      <c r="G232" s="4"/>
      <c r="H232" s="4"/>
      <c r="I232" s="4"/>
      <c r="J232" s="4"/>
    </row>
    <row r="233" spans="3:10" x14ac:dyDescent="0.2">
      <c r="C233" s="56"/>
      <c r="D233" s="12" t="s">
        <v>24</v>
      </c>
      <c r="E233" s="12"/>
      <c r="F233" s="12"/>
      <c r="G233" s="4"/>
      <c r="H233" s="4"/>
      <c r="I233" s="4"/>
      <c r="J233" s="4"/>
    </row>
    <row r="234" spans="3:10" x14ac:dyDescent="0.2">
      <c r="C234" s="56"/>
      <c r="D234" s="12" t="s">
        <v>24</v>
      </c>
      <c r="E234" s="12"/>
      <c r="F234" s="12"/>
      <c r="G234" s="4"/>
      <c r="H234" s="4"/>
      <c r="I234" s="4"/>
      <c r="J234" s="4"/>
    </row>
    <row r="235" spans="3:10" x14ac:dyDescent="0.2">
      <c r="C235" s="56"/>
      <c r="D235" s="12" t="s">
        <v>24</v>
      </c>
      <c r="E235" s="12"/>
      <c r="F235" s="12"/>
      <c r="G235" s="4"/>
      <c r="H235" s="4"/>
      <c r="I235" s="4"/>
      <c r="J235" s="4"/>
    </row>
    <row r="236" spans="3:10" x14ac:dyDescent="0.2">
      <c r="C236" s="56"/>
      <c r="D236" s="12" t="s">
        <v>24</v>
      </c>
      <c r="E236" s="12"/>
      <c r="F236" s="12"/>
      <c r="G236" s="4"/>
      <c r="H236" s="4"/>
      <c r="I236" s="4"/>
      <c r="J236" s="4"/>
    </row>
    <row r="237" spans="3:10" x14ac:dyDescent="0.2">
      <c r="C237" s="56"/>
      <c r="D237" s="12" t="s">
        <v>24</v>
      </c>
      <c r="E237" s="12"/>
      <c r="F237" s="12"/>
      <c r="G237" s="4"/>
      <c r="H237" s="4"/>
      <c r="I237" s="4"/>
      <c r="J237" s="4"/>
    </row>
    <row r="238" spans="3:10" x14ac:dyDescent="0.2">
      <c r="C238" s="56"/>
      <c r="D238" s="12" t="s">
        <v>24</v>
      </c>
      <c r="E238" s="12"/>
      <c r="F238" s="12"/>
      <c r="G238" s="4"/>
      <c r="H238" s="4"/>
      <c r="I238" s="4"/>
      <c r="J238" s="4"/>
    </row>
    <row r="239" spans="3:10" x14ac:dyDescent="0.2">
      <c r="C239" s="56"/>
      <c r="D239" s="12" t="s">
        <v>24</v>
      </c>
      <c r="E239" s="12"/>
      <c r="F239" s="12"/>
      <c r="G239" s="4"/>
      <c r="H239" s="4"/>
      <c r="I239" s="4"/>
      <c r="J239" s="4"/>
    </row>
    <row r="240" spans="3:10" x14ac:dyDescent="0.2">
      <c r="C240" s="56"/>
      <c r="D240" s="12" t="s">
        <v>24</v>
      </c>
      <c r="E240" s="12"/>
      <c r="F240" s="12"/>
      <c r="G240" s="4"/>
      <c r="H240" s="4"/>
      <c r="I240" s="4"/>
      <c r="J240" s="4"/>
    </row>
    <row r="241" spans="2:24" x14ac:dyDescent="0.2">
      <c r="C241" s="56"/>
      <c r="D241" s="12" t="s">
        <v>24</v>
      </c>
      <c r="E241" s="12"/>
      <c r="F241" s="12"/>
      <c r="G241" s="4"/>
      <c r="H241" s="4"/>
      <c r="I241" s="4"/>
      <c r="J241" s="4"/>
    </row>
    <row r="242" spans="2:24" x14ac:dyDescent="0.2">
      <c r="C242" s="56"/>
      <c r="D242" s="12" t="s">
        <v>24</v>
      </c>
      <c r="E242" s="12"/>
      <c r="F242" s="12"/>
      <c r="G242" s="4"/>
      <c r="H242" s="4"/>
      <c r="I242" s="4"/>
      <c r="J242" s="4"/>
    </row>
    <row r="243" spans="2:24" x14ac:dyDescent="0.2">
      <c r="C243" s="56"/>
      <c r="D243" s="12" t="s">
        <v>24</v>
      </c>
      <c r="E243" s="12"/>
      <c r="F243" s="12"/>
      <c r="G243" s="4"/>
      <c r="H243" s="4"/>
      <c r="I243" s="4"/>
      <c r="J243" s="4"/>
    </row>
    <row r="244" spans="2:24" x14ac:dyDescent="0.2">
      <c r="C244" s="56"/>
      <c r="D244" s="12" t="s">
        <v>24</v>
      </c>
      <c r="E244" s="12"/>
      <c r="F244" s="12"/>
      <c r="G244" s="4"/>
      <c r="H244" s="4"/>
      <c r="I244" s="4"/>
      <c r="J244" s="4"/>
    </row>
    <row r="245" spans="2:24" x14ac:dyDescent="0.2">
      <c r="C245" s="56"/>
      <c r="D245" s="12" t="s">
        <v>24</v>
      </c>
      <c r="E245" s="12"/>
      <c r="F245" s="12"/>
      <c r="G245" s="4"/>
      <c r="H245" s="4"/>
      <c r="I245" s="4"/>
      <c r="J245" s="4"/>
    </row>
    <row r="246" spans="2:24" x14ac:dyDescent="0.2">
      <c r="C246" s="56"/>
      <c r="D246" s="12" t="s">
        <v>24</v>
      </c>
      <c r="E246" s="12"/>
      <c r="F246" s="12"/>
      <c r="G246" s="4"/>
      <c r="H246" s="4"/>
      <c r="I246" s="4"/>
      <c r="J246" s="4"/>
    </row>
    <row r="247" spans="2:24" x14ac:dyDescent="0.2">
      <c r="C247" s="56"/>
      <c r="D247" s="12" t="s">
        <v>24</v>
      </c>
      <c r="E247" s="12"/>
      <c r="F247" s="12"/>
      <c r="G247" s="4"/>
      <c r="H247" s="4"/>
      <c r="I247" s="4"/>
      <c r="J247" s="4"/>
    </row>
    <row r="248" spans="2:24" x14ac:dyDescent="0.2">
      <c r="C248" s="34"/>
      <c r="D248" s="12"/>
      <c r="E248" s="12"/>
      <c r="F248" s="12"/>
      <c r="G248" s="4"/>
      <c r="H248" s="4"/>
      <c r="I248" s="4"/>
      <c r="J248" s="4"/>
    </row>
    <row r="249" spans="2:24" x14ac:dyDescent="0.2">
      <c r="B249" s="31" t="s">
        <v>102</v>
      </c>
      <c r="C249" s="4"/>
      <c r="K249" s="12"/>
      <c r="L249" s="12"/>
      <c r="M249" s="12"/>
      <c r="N249" s="12"/>
    </row>
    <row r="250" spans="2:24" x14ac:dyDescent="0.2">
      <c r="B250" s="25" t="s">
        <v>115</v>
      </c>
      <c r="C250" s="12"/>
      <c r="D250" s="12"/>
      <c r="E250" s="12"/>
    </row>
    <row r="251" spans="2:24" x14ac:dyDescent="0.2">
      <c r="B251" s="9" t="s">
        <v>98</v>
      </c>
      <c r="C251" s="6" t="str">
        <f>IF(SUM(G255:G274)=0,"",SUM(G255:G274))</f>
        <v/>
      </c>
      <c r="D251" s="12" t="s">
        <v>47</v>
      </c>
      <c r="E251" s="12"/>
    </row>
    <row r="252" spans="2:24" x14ac:dyDescent="0.2">
      <c r="B252" t="s">
        <v>101</v>
      </c>
      <c r="C252" s="6">
        <f>IF(C251="",0,C251*AVERAGE(X256:X260)*1000)</f>
        <v>0</v>
      </c>
      <c r="D252" s="12" t="s">
        <v>24</v>
      </c>
      <c r="E252" s="12"/>
    </row>
    <row r="253" spans="2:24" x14ac:dyDescent="0.2">
      <c r="B253" s="9"/>
      <c r="C253" s="12"/>
      <c r="D253" s="12"/>
      <c r="E253" s="12"/>
    </row>
    <row r="254" spans="2:24" x14ac:dyDescent="0.2">
      <c r="B254" t="s">
        <v>73</v>
      </c>
      <c r="C254" s="22" t="s">
        <v>39</v>
      </c>
      <c r="D254" s="24" t="s">
        <v>40</v>
      </c>
      <c r="E254" s="22" t="s">
        <v>43</v>
      </c>
      <c r="F254" s="22" t="s">
        <v>42</v>
      </c>
      <c r="G254" s="22" t="s">
        <v>87</v>
      </c>
      <c r="H254" s="22"/>
      <c r="I254" s="25" t="s">
        <v>74</v>
      </c>
      <c r="L254" s="31" t="s">
        <v>103</v>
      </c>
    </row>
    <row r="255" spans="2:24" ht="16.5" customHeight="1" x14ac:dyDescent="0.2">
      <c r="B255" s="56"/>
      <c r="C255" s="59"/>
      <c r="D255" s="59"/>
      <c r="E255" s="59"/>
      <c r="F255" s="59"/>
      <c r="G255" s="5">
        <f t="shared" ref="G255:G274" si="4">1/3*PI()*(F255/100)*((D255/200)^2+(E255/200)^2+(D255/200*E255/200))</f>
        <v>0</v>
      </c>
      <c r="H255" s="4"/>
      <c r="I255" t="s">
        <v>62</v>
      </c>
      <c r="J255" t="s">
        <v>49</v>
      </c>
      <c r="K255" t="s">
        <v>50</v>
      </c>
      <c r="L255" t="s">
        <v>79</v>
      </c>
      <c r="M255" t="s">
        <v>80</v>
      </c>
      <c r="N255" s="22" t="s">
        <v>55</v>
      </c>
      <c r="O255" s="22" t="s">
        <v>81</v>
      </c>
      <c r="P255" s="22" t="s">
        <v>57</v>
      </c>
      <c r="Q255" s="22" t="s">
        <v>82</v>
      </c>
      <c r="R255" t="s">
        <v>51</v>
      </c>
      <c r="S255" t="s">
        <v>52</v>
      </c>
      <c r="T255" s="22" t="s">
        <v>56</v>
      </c>
      <c r="U255" s="22" t="s">
        <v>53</v>
      </c>
      <c r="V255" s="22" t="s">
        <v>54</v>
      </c>
      <c r="W255" s="22" t="s">
        <v>100</v>
      </c>
      <c r="X255" s="22" t="s">
        <v>58</v>
      </c>
    </row>
    <row r="256" spans="2:24" x14ac:dyDescent="0.2">
      <c r="B256" s="56"/>
      <c r="C256" s="59"/>
      <c r="D256" s="59"/>
      <c r="E256" s="59"/>
      <c r="F256" s="59"/>
      <c r="G256" s="5">
        <f t="shared" si="4"/>
        <v>0</v>
      </c>
      <c r="H256" s="4"/>
      <c r="I256" s="56"/>
      <c r="J256" s="56"/>
      <c r="K256" s="56"/>
      <c r="L256" s="56"/>
      <c r="M256" s="56"/>
      <c r="N256" s="6">
        <f>AVERAGE(J256/2,K256/2)</f>
        <v>0</v>
      </c>
      <c r="O256" s="6">
        <f>AVERAGE(L256/2,M256/2)</f>
        <v>0</v>
      </c>
      <c r="P256" s="6">
        <f>PI()*N256*N256</f>
        <v>0</v>
      </c>
      <c r="Q256" s="6">
        <f>PI()*O256*O256</f>
        <v>0</v>
      </c>
      <c r="R256" s="56"/>
      <c r="S256" s="56"/>
      <c r="T256" s="6" t="e">
        <f>AVERAGE(R256:S256)</f>
        <v>#DIV/0!</v>
      </c>
      <c r="U256" s="56"/>
      <c r="V256" s="6" t="e">
        <f>P256*T256</f>
        <v>#DIV/0!</v>
      </c>
      <c r="W256" s="6" t="e">
        <f>Q256*T256</f>
        <v>#DIV/0!</v>
      </c>
      <c r="X256" s="6" t="e">
        <f>U256/(V256-W256)</f>
        <v>#DIV/0!</v>
      </c>
    </row>
    <row r="257" spans="2:24" x14ac:dyDescent="0.2">
      <c r="B257" s="56"/>
      <c r="C257" s="59"/>
      <c r="D257" s="59"/>
      <c r="E257" s="59"/>
      <c r="F257" s="59"/>
      <c r="G257" s="5">
        <f t="shared" si="4"/>
        <v>0</v>
      </c>
      <c r="H257" s="4"/>
      <c r="I257" s="56"/>
      <c r="J257" s="56"/>
      <c r="K257" s="56"/>
      <c r="L257" s="56"/>
      <c r="M257" s="56"/>
      <c r="N257" s="6">
        <f t="shared" ref="N257:N260" si="5">AVERAGE(J257/2,K257/2)</f>
        <v>0</v>
      </c>
      <c r="O257" s="6">
        <f t="shared" ref="O257:O260" si="6">AVERAGE(L257/2,M257/2)</f>
        <v>0</v>
      </c>
      <c r="P257" s="6">
        <f t="shared" ref="P257:Q260" si="7">PI()*N257*N257</f>
        <v>0</v>
      </c>
      <c r="Q257" s="6">
        <f t="shared" si="7"/>
        <v>0</v>
      </c>
      <c r="R257" s="56"/>
      <c r="S257" s="56"/>
      <c r="T257" s="6" t="e">
        <f t="shared" ref="T257:T260" si="8">AVERAGE(R257:S257)</f>
        <v>#DIV/0!</v>
      </c>
      <c r="U257" s="56"/>
      <c r="V257" s="6" t="e">
        <f t="shared" ref="V257:V260" si="9">P257*T257</f>
        <v>#DIV/0!</v>
      </c>
      <c r="W257" s="6" t="e">
        <f t="shared" ref="W257:W260" si="10">Q257*T257</f>
        <v>#DIV/0!</v>
      </c>
      <c r="X257" s="6" t="e">
        <f t="shared" ref="X257:X260" si="11">U257/(V257-W257)</f>
        <v>#DIV/0!</v>
      </c>
    </row>
    <row r="258" spans="2:24" x14ac:dyDescent="0.2">
      <c r="B258" s="56"/>
      <c r="C258" s="59"/>
      <c r="D258" s="59"/>
      <c r="E258" s="59"/>
      <c r="F258" s="59"/>
      <c r="G258" s="5">
        <f t="shared" si="4"/>
        <v>0</v>
      </c>
      <c r="H258" s="4"/>
      <c r="I258" s="56"/>
      <c r="J258" s="56"/>
      <c r="K258" s="56"/>
      <c r="L258" s="56"/>
      <c r="M258" s="56"/>
      <c r="N258" s="6">
        <f t="shared" si="5"/>
        <v>0</v>
      </c>
      <c r="O258" s="6">
        <f t="shared" si="6"/>
        <v>0</v>
      </c>
      <c r="P258" s="6">
        <f t="shared" si="7"/>
        <v>0</v>
      </c>
      <c r="Q258" s="6">
        <f t="shared" si="7"/>
        <v>0</v>
      </c>
      <c r="R258" s="56"/>
      <c r="S258" s="56"/>
      <c r="T258" s="6" t="e">
        <f t="shared" si="8"/>
        <v>#DIV/0!</v>
      </c>
      <c r="U258" s="56"/>
      <c r="V258" s="6" t="e">
        <f t="shared" si="9"/>
        <v>#DIV/0!</v>
      </c>
      <c r="W258" s="6" t="e">
        <f t="shared" si="10"/>
        <v>#DIV/0!</v>
      </c>
      <c r="X258" s="6" t="e">
        <f t="shared" si="11"/>
        <v>#DIV/0!</v>
      </c>
    </row>
    <row r="259" spans="2:24" x14ac:dyDescent="0.2">
      <c r="B259" s="56"/>
      <c r="C259" s="59"/>
      <c r="D259" s="59"/>
      <c r="E259" s="59"/>
      <c r="F259" s="59"/>
      <c r="G259" s="5">
        <f t="shared" si="4"/>
        <v>0</v>
      </c>
      <c r="H259" s="4"/>
      <c r="I259" s="56"/>
      <c r="J259" s="56"/>
      <c r="K259" s="56"/>
      <c r="L259" s="56"/>
      <c r="M259" s="56"/>
      <c r="N259" s="6">
        <f t="shared" si="5"/>
        <v>0</v>
      </c>
      <c r="O259" s="6">
        <f t="shared" si="6"/>
        <v>0</v>
      </c>
      <c r="P259" s="6">
        <f t="shared" si="7"/>
        <v>0</v>
      </c>
      <c r="Q259" s="6">
        <f t="shared" si="7"/>
        <v>0</v>
      </c>
      <c r="R259" s="56"/>
      <c r="S259" s="56"/>
      <c r="T259" s="6" t="e">
        <f t="shared" si="8"/>
        <v>#DIV/0!</v>
      </c>
      <c r="U259" s="56"/>
      <c r="V259" s="6" t="e">
        <f t="shared" si="9"/>
        <v>#DIV/0!</v>
      </c>
      <c r="W259" s="6" t="e">
        <f t="shared" si="10"/>
        <v>#DIV/0!</v>
      </c>
      <c r="X259" s="6" t="e">
        <f t="shared" si="11"/>
        <v>#DIV/0!</v>
      </c>
    </row>
    <row r="260" spans="2:24" x14ac:dyDescent="0.2">
      <c r="B260" s="56"/>
      <c r="C260" s="59"/>
      <c r="D260" s="59"/>
      <c r="E260" s="59"/>
      <c r="F260" s="59"/>
      <c r="G260" s="5">
        <f t="shared" si="4"/>
        <v>0</v>
      </c>
      <c r="H260" s="4"/>
      <c r="I260" s="56"/>
      <c r="J260" s="56"/>
      <c r="K260" s="56"/>
      <c r="L260" s="56"/>
      <c r="M260" s="56"/>
      <c r="N260" s="6">
        <f t="shared" si="5"/>
        <v>0</v>
      </c>
      <c r="O260" s="6">
        <f t="shared" si="6"/>
        <v>0</v>
      </c>
      <c r="P260" s="6">
        <f t="shared" si="7"/>
        <v>0</v>
      </c>
      <c r="Q260" s="6">
        <f t="shared" si="7"/>
        <v>0</v>
      </c>
      <c r="R260" s="56"/>
      <c r="S260" s="56"/>
      <c r="T260" s="6" t="e">
        <f t="shared" si="8"/>
        <v>#DIV/0!</v>
      </c>
      <c r="U260" s="56"/>
      <c r="V260" s="6" t="e">
        <f t="shared" si="9"/>
        <v>#DIV/0!</v>
      </c>
      <c r="W260" s="6" t="e">
        <f t="shared" si="10"/>
        <v>#DIV/0!</v>
      </c>
      <c r="X260" s="6" t="e">
        <f t="shared" si="11"/>
        <v>#DIV/0!</v>
      </c>
    </row>
    <row r="261" spans="2:24" x14ac:dyDescent="0.2">
      <c r="B261" s="56"/>
      <c r="C261" s="59"/>
      <c r="D261" s="59"/>
      <c r="E261" s="59"/>
      <c r="F261" s="59"/>
      <c r="G261" s="5">
        <f t="shared" si="4"/>
        <v>0</v>
      </c>
      <c r="H261" s="4"/>
      <c r="I261" s="4"/>
      <c r="J261" s="4"/>
      <c r="K261" s="4"/>
      <c r="L261" s="4"/>
      <c r="M261" s="4"/>
    </row>
    <row r="262" spans="2:24" x14ac:dyDescent="0.2">
      <c r="B262" s="56"/>
      <c r="C262" s="59"/>
      <c r="D262" s="59"/>
      <c r="E262" s="59"/>
      <c r="F262" s="59"/>
      <c r="G262" s="5">
        <f t="shared" si="4"/>
        <v>0</v>
      </c>
    </row>
    <row r="263" spans="2:24" x14ac:dyDescent="0.2">
      <c r="B263" s="56"/>
      <c r="C263" s="59"/>
      <c r="D263" s="59"/>
      <c r="E263" s="59"/>
      <c r="F263" s="59"/>
      <c r="G263" s="5">
        <f t="shared" si="4"/>
        <v>0</v>
      </c>
    </row>
    <row r="264" spans="2:24" x14ac:dyDescent="0.2">
      <c r="B264" s="56"/>
      <c r="C264" s="59"/>
      <c r="D264" s="59"/>
      <c r="E264" s="59"/>
      <c r="F264" s="59"/>
      <c r="G264" s="5">
        <f t="shared" si="4"/>
        <v>0</v>
      </c>
    </row>
    <row r="265" spans="2:24" x14ac:dyDescent="0.2">
      <c r="B265" s="56"/>
      <c r="C265" s="59"/>
      <c r="D265" s="59"/>
      <c r="E265" s="59"/>
      <c r="F265" s="59"/>
      <c r="G265" s="5">
        <f t="shared" si="4"/>
        <v>0</v>
      </c>
    </row>
    <row r="266" spans="2:24" x14ac:dyDescent="0.2">
      <c r="B266" s="56"/>
      <c r="C266" s="59"/>
      <c r="D266" s="59"/>
      <c r="E266" s="59"/>
      <c r="F266" s="59"/>
      <c r="G266" s="5">
        <f t="shared" si="4"/>
        <v>0</v>
      </c>
    </row>
    <row r="267" spans="2:24" x14ac:dyDescent="0.2">
      <c r="B267" s="56"/>
      <c r="C267" s="59"/>
      <c r="D267" s="59"/>
      <c r="E267" s="59"/>
      <c r="F267" s="59"/>
      <c r="G267" s="5">
        <f t="shared" si="4"/>
        <v>0</v>
      </c>
    </row>
    <row r="268" spans="2:24" x14ac:dyDescent="0.2">
      <c r="B268" s="56"/>
      <c r="C268" s="59"/>
      <c r="D268" s="59"/>
      <c r="E268" s="59"/>
      <c r="F268" s="59"/>
      <c r="G268" s="5">
        <f t="shared" si="4"/>
        <v>0</v>
      </c>
    </row>
    <row r="269" spans="2:24" x14ac:dyDescent="0.2">
      <c r="B269" s="56"/>
      <c r="C269" s="59"/>
      <c r="D269" s="59"/>
      <c r="E269" s="59"/>
      <c r="F269" s="59"/>
      <c r="G269" s="5">
        <f t="shared" si="4"/>
        <v>0</v>
      </c>
    </row>
    <row r="270" spans="2:24" x14ac:dyDescent="0.2">
      <c r="B270" s="56"/>
      <c r="C270" s="59"/>
      <c r="D270" s="59"/>
      <c r="E270" s="59"/>
      <c r="F270" s="59"/>
      <c r="G270" s="5">
        <f t="shared" si="4"/>
        <v>0</v>
      </c>
    </row>
    <row r="271" spans="2:24" x14ac:dyDescent="0.2">
      <c r="B271" s="56"/>
      <c r="C271" s="59"/>
      <c r="D271" s="59"/>
      <c r="E271" s="59"/>
      <c r="F271" s="59"/>
      <c r="G271" s="5">
        <f t="shared" si="4"/>
        <v>0</v>
      </c>
    </row>
    <row r="272" spans="2:24" x14ac:dyDescent="0.2">
      <c r="B272" s="56"/>
      <c r="C272" s="59"/>
      <c r="D272" s="59"/>
      <c r="E272" s="59"/>
      <c r="F272" s="59"/>
      <c r="G272" s="5">
        <f t="shared" si="4"/>
        <v>0</v>
      </c>
    </row>
    <row r="273" spans="1:14" x14ac:dyDescent="0.2">
      <c r="B273" s="56"/>
      <c r="C273" s="59"/>
      <c r="D273" s="59"/>
      <c r="E273" s="59"/>
      <c r="F273" s="59"/>
      <c r="G273" s="5">
        <f t="shared" si="4"/>
        <v>0</v>
      </c>
    </row>
    <row r="274" spans="1:14" x14ac:dyDescent="0.2">
      <c r="B274" s="56"/>
      <c r="C274" s="59"/>
      <c r="D274" s="59"/>
      <c r="E274" s="59"/>
      <c r="F274" s="59"/>
      <c r="G274" s="5">
        <f t="shared" si="4"/>
        <v>0</v>
      </c>
    </row>
    <row r="275" spans="1:14" x14ac:dyDescent="0.2">
      <c r="C275" s="12"/>
      <c r="D275" s="12"/>
      <c r="E275" s="12"/>
    </row>
    <row r="276" spans="1:14" ht="15" x14ac:dyDescent="0.25">
      <c r="A276" s="3" t="s">
        <v>32</v>
      </c>
    </row>
    <row r="277" spans="1:14" ht="15" x14ac:dyDescent="0.25">
      <c r="A277" s="3"/>
      <c r="B277" t="s">
        <v>94</v>
      </c>
      <c r="C277" s="7">
        <f>C281+C300</f>
        <v>0</v>
      </c>
      <c r="D277" t="s">
        <v>24</v>
      </c>
      <c r="E277" t="s">
        <v>72</v>
      </c>
    </row>
    <row r="278" spans="1:14" ht="15" x14ac:dyDescent="0.25">
      <c r="A278" s="3"/>
      <c r="C278" s="12"/>
      <c r="E278" t="s">
        <v>77</v>
      </c>
      <c r="F278" t="s">
        <v>64</v>
      </c>
      <c r="G278" t="s">
        <v>65</v>
      </c>
      <c r="H278" t="s">
        <v>53</v>
      </c>
      <c r="I278" t="s">
        <v>104</v>
      </c>
    </row>
    <row r="279" spans="1:14" ht="15" x14ac:dyDescent="0.25">
      <c r="A279" s="3"/>
      <c r="B279" s="25" t="s">
        <v>121</v>
      </c>
      <c r="C279" s="12"/>
      <c r="E279" s="29">
        <v>1</v>
      </c>
      <c r="F279" s="57"/>
      <c r="G279" s="56"/>
      <c r="H279" s="56"/>
      <c r="I279" s="6" t="e">
        <f t="shared" ref="I279:I282" si="12">H279/G279</f>
        <v>#DIV/0!</v>
      </c>
      <c r="K279" s="12"/>
      <c r="L279" s="12"/>
      <c r="M279" s="12"/>
      <c r="N279" s="12"/>
    </row>
    <row r="280" spans="1:14" ht="15" x14ac:dyDescent="0.25">
      <c r="A280" s="3"/>
      <c r="B280" t="s">
        <v>93</v>
      </c>
      <c r="C280" s="5">
        <f>SUM(C285:C295)</f>
        <v>0</v>
      </c>
      <c r="D280" t="s">
        <v>24</v>
      </c>
      <c r="E280" s="29">
        <v>2</v>
      </c>
      <c r="F280" s="57"/>
      <c r="G280" s="56"/>
      <c r="H280" s="56"/>
      <c r="I280" s="6" t="e">
        <f t="shared" si="12"/>
        <v>#DIV/0!</v>
      </c>
      <c r="K280" s="12"/>
      <c r="L280" s="12"/>
      <c r="M280" s="12"/>
      <c r="N280" s="12"/>
    </row>
    <row r="281" spans="1:14" ht="15" x14ac:dyDescent="0.25">
      <c r="A281" s="3"/>
      <c r="B281" t="s">
        <v>95</v>
      </c>
      <c r="C281" s="7">
        <f>IF(C280=0,0,C280*AVERAGE(I279:I296))</f>
        <v>0</v>
      </c>
      <c r="D281" t="s">
        <v>24</v>
      </c>
      <c r="E281" s="29">
        <v>3</v>
      </c>
      <c r="F281" s="57"/>
      <c r="G281" s="56"/>
      <c r="H281" s="56"/>
      <c r="I281" s="6" t="e">
        <f t="shared" si="12"/>
        <v>#DIV/0!</v>
      </c>
      <c r="K281" s="12"/>
      <c r="L281" s="12"/>
      <c r="M281" s="12"/>
      <c r="N281" s="12"/>
    </row>
    <row r="282" spans="1:14" x14ac:dyDescent="0.2">
      <c r="B282" s="25"/>
      <c r="E282" s="29">
        <v>4</v>
      </c>
      <c r="F282" s="57"/>
      <c r="G282" s="56"/>
      <c r="H282" s="56"/>
      <c r="I282" s="6" t="e">
        <f t="shared" si="12"/>
        <v>#DIV/0!</v>
      </c>
      <c r="K282" s="12"/>
      <c r="L282" s="12"/>
      <c r="M282" s="12"/>
      <c r="N282" s="12"/>
    </row>
    <row r="283" spans="1:14" x14ac:dyDescent="0.2">
      <c r="B283" s="25"/>
      <c r="E283" s="36">
        <v>5</v>
      </c>
      <c r="F283" s="60"/>
      <c r="G283" s="61"/>
      <c r="H283" s="61"/>
      <c r="I283" s="37" t="e">
        <f>H283/G283</f>
        <v>#DIV/0!</v>
      </c>
      <c r="K283" s="12"/>
      <c r="L283" s="12"/>
      <c r="M283" s="12"/>
      <c r="N283" s="12"/>
    </row>
    <row r="284" spans="1:14" x14ac:dyDescent="0.2">
      <c r="B284" s="25"/>
      <c r="E284" s="38"/>
      <c r="F284" s="38"/>
      <c r="G284" s="38"/>
      <c r="H284" s="38"/>
      <c r="I284" s="38"/>
      <c r="K284" s="12"/>
      <c r="L284" s="12"/>
      <c r="M284" s="12"/>
      <c r="N284" s="12"/>
    </row>
    <row r="285" spans="1:14" x14ac:dyDescent="0.2">
      <c r="B285" t="s">
        <v>116</v>
      </c>
      <c r="C285" s="56"/>
      <c r="D285" s="12" t="s">
        <v>24</v>
      </c>
      <c r="E285" s="12"/>
      <c r="F285" s="12"/>
      <c r="G285" s="4"/>
      <c r="H285" s="4"/>
      <c r="I285" s="4"/>
      <c r="J285" s="4"/>
    </row>
    <row r="286" spans="1:14" x14ac:dyDescent="0.2">
      <c r="C286" s="56"/>
      <c r="D286" s="12" t="s">
        <v>24</v>
      </c>
      <c r="E286" s="12"/>
      <c r="F286" s="12"/>
      <c r="G286" s="4"/>
      <c r="H286" s="4"/>
      <c r="I286" s="4"/>
      <c r="J286" s="4"/>
    </row>
    <row r="287" spans="1:14" x14ac:dyDescent="0.2">
      <c r="C287" s="56"/>
      <c r="D287" s="12" t="s">
        <v>24</v>
      </c>
      <c r="E287" s="12"/>
      <c r="F287" s="12"/>
      <c r="G287" s="4"/>
      <c r="H287" s="4"/>
      <c r="I287" s="4"/>
      <c r="J287" s="4"/>
    </row>
    <row r="288" spans="1:14" x14ac:dyDescent="0.2">
      <c r="C288" s="56"/>
      <c r="D288" s="12" t="s">
        <v>24</v>
      </c>
      <c r="E288" s="12"/>
      <c r="F288" s="12"/>
      <c r="G288" s="4"/>
      <c r="H288" s="4"/>
      <c r="I288" s="4"/>
      <c r="J288" s="4"/>
    </row>
    <row r="289" spans="2:24" x14ac:dyDescent="0.2">
      <c r="C289" s="56"/>
      <c r="D289" s="12" t="s">
        <v>24</v>
      </c>
      <c r="E289" s="12"/>
      <c r="F289" s="12"/>
      <c r="G289" s="4"/>
      <c r="H289" s="4"/>
      <c r="I289" s="4"/>
      <c r="J289" s="4"/>
    </row>
    <row r="290" spans="2:24" x14ac:dyDescent="0.2">
      <c r="C290" s="56"/>
      <c r="D290" s="12" t="s">
        <v>24</v>
      </c>
      <c r="E290" s="12"/>
      <c r="F290" s="12"/>
      <c r="G290" s="4"/>
      <c r="H290" s="4"/>
      <c r="I290" s="4"/>
      <c r="J290" s="4"/>
    </row>
    <row r="291" spans="2:24" x14ac:dyDescent="0.2">
      <c r="C291" s="56"/>
      <c r="D291" s="12" t="s">
        <v>24</v>
      </c>
      <c r="E291" s="12"/>
      <c r="F291" s="12"/>
      <c r="G291" s="4"/>
      <c r="H291" s="4"/>
      <c r="I291" s="4"/>
      <c r="J291" s="4"/>
    </row>
    <row r="292" spans="2:24" x14ac:dyDescent="0.2">
      <c r="C292" s="56"/>
      <c r="D292" s="12" t="s">
        <v>24</v>
      </c>
      <c r="E292" s="12"/>
      <c r="F292" s="12"/>
      <c r="G292" s="4"/>
      <c r="H292" s="4"/>
      <c r="I292" s="4"/>
      <c r="J292" s="4"/>
    </row>
    <row r="293" spans="2:24" x14ac:dyDescent="0.2">
      <c r="C293" s="56"/>
      <c r="D293" s="12" t="s">
        <v>24</v>
      </c>
      <c r="E293" s="12"/>
      <c r="F293" s="12"/>
      <c r="G293" s="4"/>
      <c r="H293" s="4"/>
      <c r="I293" s="4"/>
      <c r="J293" s="4"/>
    </row>
    <row r="294" spans="2:24" x14ac:dyDescent="0.2">
      <c r="C294" s="56"/>
      <c r="D294" s="12" t="s">
        <v>24</v>
      </c>
      <c r="E294" s="12"/>
      <c r="F294" s="12"/>
      <c r="G294" s="4"/>
      <c r="H294" s="4"/>
      <c r="I294" s="4"/>
      <c r="J294" s="4"/>
    </row>
    <row r="295" spans="2:24" x14ac:dyDescent="0.2">
      <c r="C295" s="56"/>
      <c r="D295" s="12" t="s">
        <v>24</v>
      </c>
      <c r="E295" s="12"/>
      <c r="F295" s="12"/>
      <c r="G295" s="4"/>
      <c r="H295" s="4"/>
      <c r="I295" s="4"/>
      <c r="J295" s="4"/>
    </row>
    <row r="296" spans="2:24" x14ac:dyDescent="0.2">
      <c r="B296" s="25"/>
      <c r="E296" s="34"/>
      <c r="F296" s="34"/>
      <c r="G296" s="34"/>
      <c r="H296" s="34"/>
      <c r="I296" s="34"/>
      <c r="K296" s="12"/>
      <c r="L296" s="12"/>
      <c r="M296" s="12"/>
      <c r="N296" s="12"/>
    </row>
    <row r="297" spans="2:24" x14ac:dyDescent="0.2">
      <c r="B297" s="31" t="s">
        <v>102</v>
      </c>
      <c r="C297" s="4"/>
      <c r="K297" s="12"/>
      <c r="L297" s="12"/>
      <c r="M297" s="12"/>
      <c r="N297" s="12"/>
    </row>
    <row r="298" spans="2:24" x14ac:dyDescent="0.2">
      <c r="B298" s="25" t="s">
        <v>96</v>
      </c>
      <c r="C298" s="12"/>
      <c r="D298" s="12"/>
      <c r="E298" s="12"/>
    </row>
    <row r="299" spans="2:24" x14ac:dyDescent="0.2">
      <c r="B299" s="9" t="s">
        <v>98</v>
      </c>
      <c r="C299" s="6" t="str">
        <f>IF(SUM(G303:G322)=0,"",SUM(G303:G322))</f>
        <v/>
      </c>
      <c r="D299" s="12" t="s">
        <v>47</v>
      </c>
      <c r="E299" s="12"/>
    </row>
    <row r="300" spans="2:24" x14ac:dyDescent="0.2">
      <c r="B300" t="s">
        <v>101</v>
      </c>
      <c r="C300" s="6">
        <f>IF(C299="",0,C299*AVERAGE(X304:X308)*1000)</f>
        <v>0</v>
      </c>
      <c r="D300" s="12" t="s">
        <v>24</v>
      </c>
      <c r="E300" s="12"/>
    </row>
    <row r="301" spans="2:24" x14ac:dyDescent="0.2">
      <c r="B301" s="9"/>
      <c r="C301" s="12"/>
      <c r="D301" s="12"/>
      <c r="E301" s="12"/>
    </row>
    <row r="302" spans="2:24" x14ac:dyDescent="0.2">
      <c r="B302" t="s">
        <v>73</v>
      </c>
      <c r="C302" s="22" t="s">
        <v>39</v>
      </c>
      <c r="D302" s="24" t="s">
        <v>40</v>
      </c>
      <c r="E302" s="22" t="s">
        <v>43</v>
      </c>
      <c r="F302" s="22" t="s">
        <v>42</v>
      </c>
      <c r="G302" s="22" t="s">
        <v>87</v>
      </c>
      <c r="H302" s="22"/>
      <c r="I302" s="25" t="s">
        <v>74</v>
      </c>
      <c r="L302" s="31" t="s">
        <v>103</v>
      </c>
    </row>
    <row r="303" spans="2:24" ht="16.5" customHeight="1" x14ac:dyDescent="0.2">
      <c r="B303" s="56"/>
      <c r="C303" s="59"/>
      <c r="D303" s="59"/>
      <c r="E303" s="59"/>
      <c r="F303" s="59"/>
      <c r="G303" s="5">
        <f t="shared" ref="G303:G322" si="13">1/3*PI()*(F303/100)*((D303/200)^2+(E303/200)^2+(D303/200*E303/200))</f>
        <v>0</v>
      </c>
      <c r="H303" s="4"/>
      <c r="I303" t="s">
        <v>62</v>
      </c>
      <c r="J303" t="s">
        <v>49</v>
      </c>
      <c r="K303" t="s">
        <v>50</v>
      </c>
      <c r="L303" t="s">
        <v>79</v>
      </c>
      <c r="M303" t="s">
        <v>80</v>
      </c>
      <c r="N303" s="22" t="s">
        <v>55</v>
      </c>
      <c r="O303" s="22" t="s">
        <v>81</v>
      </c>
      <c r="P303" s="22" t="s">
        <v>57</v>
      </c>
      <c r="Q303" s="22" t="s">
        <v>82</v>
      </c>
      <c r="R303" t="s">
        <v>51</v>
      </c>
      <c r="S303" t="s">
        <v>52</v>
      </c>
      <c r="T303" s="22" t="s">
        <v>56</v>
      </c>
      <c r="U303" s="22" t="s">
        <v>53</v>
      </c>
      <c r="V303" s="22" t="s">
        <v>54</v>
      </c>
      <c r="W303" s="22" t="s">
        <v>100</v>
      </c>
      <c r="X303" s="22" t="s">
        <v>58</v>
      </c>
    </row>
    <row r="304" spans="2:24" x14ac:dyDescent="0.2">
      <c r="B304" s="56"/>
      <c r="C304" s="59"/>
      <c r="D304" s="59"/>
      <c r="E304" s="59"/>
      <c r="F304" s="59"/>
      <c r="G304" s="5">
        <f t="shared" si="13"/>
        <v>0</v>
      </c>
      <c r="H304" s="4"/>
      <c r="I304" s="56"/>
      <c r="J304" s="56"/>
      <c r="K304" s="56"/>
      <c r="L304" s="56"/>
      <c r="M304" s="56"/>
      <c r="N304" s="6">
        <f>AVERAGE(J304/2,K304/2)</f>
        <v>0</v>
      </c>
      <c r="O304" s="6">
        <f>AVERAGE(L304/2,M304/2)</f>
        <v>0</v>
      </c>
      <c r="P304" s="6">
        <f>PI()*N304*N304</f>
        <v>0</v>
      </c>
      <c r="Q304" s="6">
        <f>PI()*O304*O304</f>
        <v>0</v>
      </c>
      <c r="R304" s="56"/>
      <c r="S304" s="56"/>
      <c r="T304" s="6" t="e">
        <f>AVERAGE(R304:S304)</f>
        <v>#DIV/0!</v>
      </c>
      <c r="U304" s="56"/>
      <c r="V304" s="6" t="e">
        <f>P304*T304</f>
        <v>#DIV/0!</v>
      </c>
      <c r="W304" s="6" t="e">
        <f>Q304*T304</f>
        <v>#DIV/0!</v>
      </c>
      <c r="X304" s="6" t="e">
        <f>U304/(V304-W304)</f>
        <v>#DIV/0!</v>
      </c>
    </row>
    <row r="305" spans="2:24" x14ac:dyDescent="0.2">
      <c r="B305" s="56"/>
      <c r="C305" s="59"/>
      <c r="D305" s="59"/>
      <c r="E305" s="59"/>
      <c r="F305" s="59"/>
      <c r="G305" s="5">
        <f t="shared" si="13"/>
        <v>0</v>
      </c>
      <c r="H305" s="4"/>
      <c r="I305" s="56"/>
      <c r="J305" s="56"/>
      <c r="K305" s="56"/>
      <c r="L305" s="56"/>
      <c r="M305" s="56"/>
      <c r="N305" s="6">
        <f t="shared" ref="N305:N308" si="14">AVERAGE(J305/2,K305/2)</f>
        <v>0</v>
      </c>
      <c r="O305" s="6">
        <f t="shared" ref="O305:O308" si="15">AVERAGE(L305/2,M305/2)</f>
        <v>0</v>
      </c>
      <c r="P305" s="6">
        <f t="shared" ref="P305:Q308" si="16">PI()*N305*N305</f>
        <v>0</v>
      </c>
      <c r="Q305" s="6">
        <f t="shared" si="16"/>
        <v>0</v>
      </c>
      <c r="R305" s="56"/>
      <c r="S305" s="56"/>
      <c r="T305" s="6" t="e">
        <f t="shared" ref="T305:T308" si="17">AVERAGE(R305:S305)</f>
        <v>#DIV/0!</v>
      </c>
      <c r="U305" s="56"/>
      <c r="V305" s="6" t="e">
        <f t="shared" ref="V305:V308" si="18">P305*T305</f>
        <v>#DIV/0!</v>
      </c>
      <c r="W305" s="6" t="e">
        <f t="shared" ref="W305:W308" si="19">Q305*T305</f>
        <v>#DIV/0!</v>
      </c>
      <c r="X305" s="6" t="e">
        <f t="shared" ref="X305:X308" si="20">U305/(V305-W305)</f>
        <v>#DIV/0!</v>
      </c>
    </row>
    <row r="306" spans="2:24" x14ac:dyDescent="0.2">
      <c r="B306" s="56"/>
      <c r="C306" s="59"/>
      <c r="D306" s="59"/>
      <c r="E306" s="59"/>
      <c r="F306" s="59"/>
      <c r="G306" s="5">
        <f t="shared" si="13"/>
        <v>0</v>
      </c>
      <c r="H306" s="4"/>
      <c r="I306" s="56"/>
      <c r="J306" s="56"/>
      <c r="K306" s="56"/>
      <c r="L306" s="56"/>
      <c r="M306" s="56"/>
      <c r="N306" s="6">
        <f t="shared" si="14"/>
        <v>0</v>
      </c>
      <c r="O306" s="6">
        <f t="shared" si="15"/>
        <v>0</v>
      </c>
      <c r="P306" s="6">
        <f t="shared" si="16"/>
        <v>0</v>
      </c>
      <c r="Q306" s="6">
        <f t="shared" si="16"/>
        <v>0</v>
      </c>
      <c r="R306" s="56"/>
      <c r="S306" s="56"/>
      <c r="T306" s="6" t="e">
        <f t="shared" si="17"/>
        <v>#DIV/0!</v>
      </c>
      <c r="U306" s="56"/>
      <c r="V306" s="6" t="e">
        <f t="shared" si="18"/>
        <v>#DIV/0!</v>
      </c>
      <c r="W306" s="6" t="e">
        <f t="shared" si="19"/>
        <v>#DIV/0!</v>
      </c>
      <c r="X306" s="6" t="e">
        <f t="shared" si="20"/>
        <v>#DIV/0!</v>
      </c>
    </row>
    <row r="307" spans="2:24" x14ac:dyDescent="0.2">
      <c r="B307" s="56"/>
      <c r="C307" s="59"/>
      <c r="D307" s="59"/>
      <c r="E307" s="59"/>
      <c r="F307" s="59"/>
      <c r="G307" s="5">
        <f t="shared" si="13"/>
        <v>0</v>
      </c>
      <c r="H307" s="4"/>
      <c r="I307" s="56"/>
      <c r="J307" s="56"/>
      <c r="K307" s="56"/>
      <c r="L307" s="56"/>
      <c r="M307" s="56"/>
      <c r="N307" s="6">
        <f t="shared" si="14"/>
        <v>0</v>
      </c>
      <c r="O307" s="6">
        <f t="shared" si="15"/>
        <v>0</v>
      </c>
      <c r="P307" s="6">
        <f t="shared" si="16"/>
        <v>0</v>
      </c>
      <c r="Q307" s="6">
        <f t="shared" si="16"/>
        <v>0</v>
      </c>
      <c r="R307" s="56"/>
      <c r="S307" s="56"/>
      <c r="T307" s="6" t="e">
        <f t="shared" si="17"/>
        <v>#DIV/0!</v>
      </c>
      <c r="U307" s="56"/>
      <c r="V307" s="6" t="e">
        <f t="shared" si="18"/>
        <v>#DIV/0!</v>
      </c>
      <c r="W307" s="6" t="e">
        <f t="shared" si="19"/>
        <v>#DIV/0!</v>
      </c>
      <c r="X307" s="6" t="e">
        <f t="shared" si="20"/>
        <v>#DIV/0!</v>
      </c>
    </row>
    <row r="308" spans="2:24" x14ac:dyDescent="0.2">
      <c r="B308" s="56"/>
      <c r="C308" s="59"/>
      <c r="D308" s="59"/>
      <c r="E308" s="59"/>
      <c r="F308" s="59"/>
      <c r="G308" s="5">
        <f t="shared" si="13"/>
        <v>0</v>
      </c>
      <c r="H308" s="4"/>
      <c r="I308" s="56"/>
      <c r="J308" s="56"/>
      <c r="K308" s="56"/>
      <c r="L308" s="56"/>
      <c r="M308" s="56"/>
      <c r="N308" s="6">
        <f t="shared" si="14"/>
        <v>0</v>
      </c>
      <c r="O308" s="6">
        <f t="shared" si="15"/>
        <v>0</v>
      </c>
      <c r="P308" s="6">
        <f t="shared" si="16"/>
        <v>0</v>
      </c>
      <c r="Q308" s="6">
        <f t="shared" si="16"/>
        <v>0</v>
      </c>
      <c r="R308" s="56"/>
      <c r="S308" s="56"/>
      <c r="T308" s="6" t="e">
        <f t="shared" si="17"/>
        <v>#DIV/0!</v>
      </c>
      <c r="U308" s="56"/>
      <c r="V308" s="6" t="e">
        <f t="shared" si="18"/>
        <v>#DIV/0!</v>
      </c>
      <c r="W308" s="6" t="e">
        <f t="shared" si="19"/>
        <v>#DIV/0!</v>
      </c>
      <c r="X308" s="6" t="e">
        <f t="shared" si="20"/>
        <v>#DIV/0!</v>
      </c>
    </row>
    <row r="309" spans="2:24" x14ac:dyDescent="0.2">
      <c r="B309" s="56"/>
      <c r="C309" s="59"/>
      <c r="D309" s="59"/>
      <c r="E309" s="59"/>
      <c r="F309" s="59"/>
      <c r="G309" s="5">
        <f t="shared" si="13"/>
        <v>0</v>
      </c>
      <c r="H309" s="4"/>
      <c r="I309" s="4"/>
      <c r="J309" s="4"/>
      <c r="K309" s="4"/>
      <c r="L309" s="4"/>
      <c r="M309" s="4"/>
    </row>
    <row r="310" spans="2:24" x14ac:dyDescent="0.2">
      <c r="B310" s="56"/>
      <c r="C310" s="59"/>
      <c r="D310" s="59"/>
      <c r="E310" s="59"/>
      <c r="F310" s="59"/>
      <c r="G310" s="5">
        <f t="shared" si="13"/>
        <v>0</v>
      </c>
    </row>
    <row r="311" spans="2:24" x14ac:dyDescent="0.2">
      <c r="B311" s="56"/>
      <c r="C311" s="59"/>
      <c r="D311" s="59"/>
      <c r="E311" s="59"/>
      <c r="F311" s="59"/>
      <c r="G311" s="5">
        <f t="shared" si="13"/>
        <v>0</v>
      </c>
    </row>
    <row r="312" spans="2:24" x14ac:dyDescent="0.2">
      <c r="B312" s="56"/>
      <c r="C312" s="59"/>
      <c r="D312" s="59"/>
      <c r="E312" s="59"/>
      <c r="F312" s="59"/>
      <c r="G312" s="5">
        <f t="shared" si="13"/>
        <v>0</v>
      </c>
    </row>
    <row r="313" spans="2:24" x14ac:dyDescent="0.2">
      <c r="B313" s="56"/>
      <c r="C313" s="59"/>
      <c r="D313" s="59"/>
      <c r="E313" s="59"/>
      <c r="F313" s="59"/>
      <c r="G313" s="5">
        <f t="shared" si="13"/>
        <v>0</v>
      </c>
    </row>
    <row r="314" spans="2:24" x14ac:dyDescent="0.2">
      <c r="B314" s="56"/>
      <c r="C314" s="59"/>
      <c r="D314" s="59"/>
      <c r="E314" s="59"/>
      <c r="F314" s="59"/>
      <c r="G314" s="5">
        <f t="shared" si="13"/>
        <v>0</v>
      </c>
    </row>
    <row r="315" spans="2:24" x14ac:dyDescent="0.2">
      <c r="B315" s="56"/>
      <c r="C315" s="59"/>
      <c r="D315" s="59"/>
      <c r="E315" s="59"/>
      <c r="F315" s="59"/>
      <c r="G315" s="5">
        <f t="shared" si="13"/>
        <v>0</v>
      </c>
    </row>
    <row r="316" spans="2:24" x14ac:dyDescent="0.2">
      <c r="B316" s="56"/>
      <c r="C316" s="59"/>
      <c r="D316" s="59"/>
      <c r="E316" s="59"/>
      <c r="F316" s="59"/>
      <c r="G316" s="5">
        <f t="shared" si="13"/>
        <v>0</v>
      </c>
    </row>
    <row r="317" spans="2:24" x14ac:dyDescent="0.2">
      <c r="B317" s="56"/>
      <c r="C317" s="59"/>
      <c r="D317" s="59"/>
      <c r="E317" s="59"/>
      <c r="F317" s="59"/>
      <c r="G317" s="5">
        <f t="shared" si="13"/>
        <v>0</v>
      </c>
    </row>
    <row r="318" spans="2:24" x14ac:dyDescent="0.2">
      <c r="B318" s="56"/>
      <c r="C318" s="59"/>
      <c r="D318" s="59"/>
      <c r="E318" s="59"/>
      <c r="F318" s="59"/>
      <c r="G318" s="5">
        <f t="shared" si="13"/>
        <v>0</v>
      </c>
    </row>
    <row r="319" spans="2:24" x14ac:dyDescent="0.2">
      <c r="B319" s="56"/>
      <c r="C319" s="59"/>
      <c r="D319" s="59"/>
      <c r="E319" s="59"/>
      <c r="F319" s="59"/>
      <c r="G319" s="5">
        <f t="shared" si="13"/>
        <v>0</v>
      </c>
    </row>
    <row r="320" spans="2:24" x14ac:dyDescent="0.2">
      <c r="B320" s="56"/>
      <c r="C320" s="59"/>
      <c r="D320" s="59"/>
      <c r="E320" s="59"/>
      <c r="F320" s="59"/>
      <c r="G320" s="5">
        <f t="shared" si="13"/>
        <v>0</v>
      </c>
    </row>
    <row r="321" spans="2:7" x14ac:dyDescent="0.2">
      <c r="B321" s="56"/>
      <c r="C321" s="59"/>
      <c r="D321" s="59"/>
      <c r="E321" s="59"/>
      <c r="F321" s="59"/>
      <c r="G321" s="5">
        <f t="shared" si="13"/>
        <v>0</v>
      </c>
    </row>
    <row r="322" spans="2:7" x14ac:dyDescent="0.2">
      <c r="B322" s="56"/>
      <c r="C322" s="59"/>
      <c r="D322" s="59"/>
      <c r="E322" s="59"/>
      <c r="F322" s="59"/>
      <c r="G322" s="5">
        <f t="shared" si="13"/>
        <v>0</v>
      </c>
    </row>
  </sheetData>
  <sheetProtection password="950A" sheet="1" scenarios="1" formatCells="0" formatColumns="0" formatRows="0" insertColumns="0" insertRows="0"/>
  <mergeCells count="1">
    <mergeCell ref="C31:D31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Blank_copy-Tree</vt:lpstr>
    </vt:vector>
  </TitlesOfParts>
  <Company>Winrock International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nharris</dc:creator>
  <cp:lastModifiedBy>Nicole Kravec</cp:lastModifiedBy>
  <dcterms:created xsi:type="dcterms:W3CDTF">2010-11-08T19:35:33Z</dcterms:created>
  <dcterms:modified xsi:type="dcterms:W3CDTF">2012-09-10T09:28:05Z</dcterms:modified>
</cp:coreProperties>
</file>